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YATAY GEÇİŞ\NOT ORTALAMASI\2026-2027 GÜZ\KAYIT DUYURUSU\1. YEDEK KAYIT DUYURUS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J126" i="1" l="1"/>
  <c r="J125" i="1"/>
  <c r="J123" i="1"/>
  <c r="J122" i="1"/>
  <c r="J118" i="1"/>
  <c r="J117" i="1"/>
  <c r="J41" i="1" l="1"/>
  <c r="J40" i="1"/>
  <c r="J114" i="1" l="1"/>
  <c r="J100" i="1"/>
  <c r="J99" i="1"/>
  <c r="J98" i="1"/>
  <c r="J91" i="1" l="1"/>
  <c r="J90" i="1"/>
  <c r="J87" i="1"/>
  <c r="J86" i="1"/>
  <c r="J85" i="1"/>
  <c r="J84" i="1"/>
  <c r="J82" i="1"/>
  <c r="J81" i="1"/>
  <c r="J80" i="1"/>
  <c r="J79" i="1"/>
  <c r="J77" i="1"/>
  <c r="J76" i="1"/>
  <c r="J75" i="1"/>
  <c r="J74" i="1"/>
  <c r="J59" i="1" l="1"/>
  <c r="J58" i="1"/>
  <c r="J56" i="1"/>
  <c r="J55" i="1"/>
  <c r="J54" i="1"/>
  <c r="J31" i="1" l="1"/>
  <c r="J30" i="1"/>
  <c r="J21" i="1"/>
  <c r="J20" i="1"/>
  <c r="J19" i="1"/>
  <c r="J18" i="1"/>
  <c r="J17" i="1"/>
  <c r="J16" i="1"/>
  <c r="J13" i="1" l="1"/>
  <c r="J12" i="1"/>
  <c r="J10" i="1" l="1"/>
  <c r="J9" i="1"/>
  <c r="J8" i="1"/>
  <c r="J7" i="1"/>
  <c r="J6" i="1"/>
  <c r="J5" i="1"/>
</calcChain>
</file>

<file path=xl/sharedStrings.xml><?xml version="1.0" encoding="utf-8"?>
<sst xmlns="http://schemas.openxmlformats.org/spreadsheetml/2006/main" count="365" uniqueCount="164">
  <si>
    <t>Yurt içi Kurumlar Arası Yatay Geçiş Başvuru Sonuçları</t>
  </si>
  <si>
    <t>Yatay geçiş için geliştirilen formül: 
X = Öğrencinin geçiş yapmak istediği programın puan türündeki ÖSYS/YKS puanı , 
Y = Geçiş yapmak istenen programın kayıt olunan yıla ait ÖSYS/YKS taban puanı,
Z = Genel akademik ortalama (100’lük sistem) 
Değerlendirmeye esas puan = [(X/Y)x100]x(0,60) + (Zx0,40)</t>
  </si>
  <si>
    <t>Ad</t>
  </si>
  <si>
    <t>Soyad</t>
  </si>
  <si>
    <t>Aday No</t>
  </si>
  <si>
    <t xml:space="preserve">  Fakülte/Yüksekokul/ MYO</t>
  </si>
  <si>
    <t>Program</t>
  </si>
  <si>
    <t>İntibak Ettirildiği Sınıf</t>
  </si>
  <si>
    <t>Öğrencinin geçiş yapmak istediği programın puan türündeki ÖSYS/YKS/ÖZYES puanı   (X)</t>
  </si>
  <si>
    <t>Geçiş yapmak istenen programın kayıt olunan yıla ait ÖSYS/YKS/ÖZYES taban puanı (Y)</t>
  </si>
  <si>
    <t>Genel akademik ortalama (100’lük sistem) (Z)</t>
  </si>
  <si>
    <t>Değerlendirmeye esas puan  [(X/Y)x100]x(0,60) + (Zx0,40)]</t>
  </si>
  <si>
    <t>Sonuç</t>
  </si>
  <si>
    <t>ASIL</t>
  </si>
  <si>
    <t>Sağlık Bilimleri Fakültesi</t>
  </si>
  <si>
    <t>Fizyoterapi ve Rehabilitasyon Bölümü</t>
  </si>
  <si>
    <t>YG260100851</t>
  </si>
  <si>
    <t>YG260100812</t>
  </si>
  <si>
    <t>YG260102623</t>
  </si>
  <si>
    <t>3. YEDEK</t>
  </si>
  <si>
    <t>YG260102091</t>
  </si>
  <si>
    <t>4. YEDEK</t>
  </si>
  <si>
    <t>YG260100926</t>
  </si>
  <si>
    <t>5. YEDEK</t>
  </si>
  <si>
    <t>YG260101129</t>
  </si>
  <si>
    <t>6. YEDEK</t>
  </si>
  <si>
    <t xml:space="preserve">Sağlık Bilimleri Fakültesi </t>
  </si>
  <si>
    <t>EBELİK</t>
  </si>
  <si>
    <t>YG260100674</t>
  </si>
  <si>
    <t>YEDEK</t>
  </si>
  <si>
    <t>YG260101800</t>
  </si>
  <si>
    <t>YG260100505</t>
  </si>
  <si>
    <t>YG260102519</t>
  </si>
  <si>
    <t>YG260100516</t>
  </si>
  <si>
    <t>YG260100608</t>
  </si>
  <si>
    <t xml:space="preserve">Beslenme ve Diyetetik </t>
  </si>
  <si>
    <t>YG260101417</t>
  </si>
  <si>
    <t>YG260100888</t>
  </si>
  <si>
    <t>YG260102004</t>
  </si>
  <si>
    <t>YG260101840</t>
  </si>
  <si>
    <t>YG260101010</t>
  </si>
  <si>
    <t>YG260100397</t>
  </si>
  <si>
    <t>YG260100721</t>
  </si>
  <si>
    <t>YG260100808</t>
  </si>
  <si>
    <t>YG260101303</t>
  </si>
  <si>
    <t>YG260100892</t>
  </si>
  <si>
    <t>Atatürk Sağlık Hizmetleri MYO</t>
  </si>
  <si>
    <t>OPTİSYENLİK</t>
  </si>
  <si>
    <t>YG260100681</t>
  </si>
  <si>
    <t>YG260100616</t>
  </si>
  <si>
    <t xml:space="preserve">2. YEDEK </t>
  </si>
  <si>
    <t>YG260102308</t>
  </si>
  <si>
    <t>YG260100707</t>
  </si>
  <si>
    <t>Spor Bilimleri Fakültesi</t>
  </si>
  <si>
    <t>Beden Eğitimi ve Spor Öğretmenliği</t>
  </si>
  <si>
    <t>İletişim Fakültesi</t>
  </si>
  <si>
    <t>Radyo- Televizyon ve Sinema</t>
  </si>
  <si>
    <t>375.41</t>
  </si>
  <si>
    <t>YG260100628</t>
  </si>
  <si>
    <t>310.14</t>
  </si>
  <si>
    <t>90.43</t>
  </si>
  <si>
    <t>85.74</t>
  </si>
  <si>
    <t>YG260100310</t>
  </si>
  <si>
    <t>316.90</t>
  </si>
  <si>
    <t>81.80</t>
  </si>
  <si>
    <t>83.36</t>
  </si>
  <si>
    <t>Halkla İlişkiler ve Tanıtım</t>
  </si>
  <si>
    <t>2. Sınıf</t>
  </si>
  <si>
    <t>YG260100076</t>
  </si>
  <si>
    <t>YG260101544</t>
  </si>
  <si>
    <t>YG260100743</t>
  </si>
  <si>
    <t>3. sınıf</t>
  </si>
  <si>
    <t>YG260100283</t>
  </si>
  <si>
    <t>Eczacılık Fakültesi</t>
  </si>
  <si>
    <t>Eczacılık</t>
  </si>
  <si>
    <t>YG260101999</t>
  </si>
  <si>
    <t>YG260101021</t>
  </si>
  <si>
    <t>YG260102517</t>
  </si>
  <si>
    <t>Edebiyat Fakültesi</t>
  </si>
  <si>
    <t>Felsefe</t>
  </si>
  <si>
    <t>YG260101447</t>
  </si>
  <si>
    <t>YG260101086</t>
  </si>
  <si>
    <t>Sosyoloji</t>
  </si>
  <si>
    <t>YG260101493</t>
  </si>
  <si>
    <t>YG260100174</t>
  </si>
  <si>
    <t>İktisadi ve İdari Bilimler Fakültesi</t>
  </si>
  <si>
    <t>İşletme</t>
  </si>
  <si>
    <t>YG260101723</t>
  </si>
  <si>
    <r>
      <rPr>
        <sz val="12"/>
        <rFont val="Times New Roman"/>
        <family val="1"/>
      </rPr>
      <t>Havacılık Meslek Yüksekokulu</t>
    </r>
  </si>
  <si>
    <r>
      <rPr>
        <sz val="12"/>
        <rFont val="Times New Roman"/>
        <family val="1"/>
      </rPr>
      <t>Uçak Teknolojisi -Ön Lisans (Türkçe)</t>
    </r>
  </si>
  <si>
    <r>
      <rPr>
        <sz val="12"/>
        <rFont val="Times New Roman"/>
        <family val="1"/>
      </rPr>
      <t>YG260100311</t>
    </r>
  </si>
  <si>
    <r>
      <rPr>
        <sz val="12"/>
        <rFont val="Times New Roman"/>
        <family val="1"/>
      </rPr>
      <t>YG260101147</t>
    </r>
  </si>
  <si>
    <r>
      <rPr>
        <sz val="12"/>
        <rFont val="Times New Roman"/>
        <family val="1"/>
      </rPr>
      <t>EFE</t>
    </r>
  </si>
  <si>
    <r>
      <rPr>
        <sz val="12"/>
        <rFont val="Times New Roman"/>
        <family val="1"/>
      </rPr>
      <t>ÇETİNKA</t>
    </r>
  </si>
  <si>
    <r>
      <rPr>
        <sz val="12"/>
        <rFont val="Times New Roman"/>
        <family val="1"/>
      </rPr>
      <t>YG260101721</t>
    </r>
  </si>
  <si>
    <r>
      <rPr>
        <sz val="12"/>
        <rFont val="Times New Roman"/>
        <family val="1"/>
      </rPr>
      <t>Sivil Hava Ulaştırma İşletmeciliği-Ön Lisans (Türkçe)</t>
    </r>
  </si>
  <si>
    <r>
      <rPr>
        <sz val="12"/>
        <rFont val="Times New Roman"/>
        <family val="1"/>
      </rPr>
      <t>Öğrenci İşleri tarafından; "Eksik evrak"</t>
    </r>
  </si>
  <si>
    <r>
      <rPr>
        <sz val="12"/>
        <rFont val="Times New Roman"/>
        <family val="1"/>
      </rPr>
      <t>DEREN</t>
    </r>
  </si>
  <si>
    <r>
      <rPr>
        <sz val="12"/>
        <rFont val="Times New Roman"/>
        <family val="1"/>
      </rPr>
      <t>GÜRLER</t>
    </r>
  </si>
  <si>
    <r>
      <rPr>
        <sz val="12"/>
        <rFont val="Times New Roman"/>
        <family val="1"/>
      </rPr>
      <t>YG260101253</t>
    </r>
  </si>
  <si>
    <r>
      <rPr>
        <sz val="12"/>
        <rFont val="Times New Roman"/>
        <family val="1"/>
      </rPr>
      <t>ALEYNA</t>
    </r>
  </si>
  <si>
    <r>
      <rPr>
        <sz val="12"/>
        <rFont val="Times New Roman"/>
        <family val="1"/>
      </rPr>
      <t>KURUOĞ</t>
    </r>
  </si>
  <si>
    <r>
      <rPr>
        <sz val="12"/>
        <rFont val="Times New Roman"/>
        <family val="1"/>
      </rPr>
      <t>YG260102593</t>
    </r>
  </si>
  <si>
    <r>
      <rPr>
        <sz val="12"/>
        <rFont val="Times New Roman"/>
        <family val="1"/>
      </rPr>
      <t>Öğrenci İşleri tarafından; "Not ortalaması şartını sağlamadığından. Bu
nedenle reddedildi. Bu başvuru döneminde başvuru yapamazsınız."</t>
    </r>
  </si>
  <si>
    <t xml:space="preserve">3. YEDEK </t>
  </si>
  <si>
    <t>Diş Hekimliği Fakültesi</t>
  </si>
  <si>
    <t>Diş Hekimliği</t>
  </si>
  <si>
    <t>YG260100927</t>
  </si>
  <si>
    <t>YG260101055</t>
  </si>
  <si>
    <t>YG260102607</t>
  </si>
  <si>
    <t>YG260101885</t>
  </si>
  <si>
    <t xml:space="preserve">4. YEDEK </t>
  </si>
  <si>
    <t>YG260102418</t>
  </si>
  <si>
    <t>YG260101155</t>
  </si>
  <si>
    <t>YG260101653</t>
  </si>
  <si>
    <t>YG260102177</t>
  </si>
  <si>
    <t>YG260101177</t>
  </si>
  <si>
    <t>YG260100531</t>
  </si>
  <si>
    <t>YG260101805</t>
  </si>
  <si>
    <t>YG260101869</t>
  </si>
  <si>
    <t>Tekstil ve Moda Tasarım</t>
  </si>
  <si>
    <t>YG260102603</t>
  </si>
  <si>
    <t>YG260100262</t>
  </si>
  <si>
    <t>Moda ve Tasarım Yüksekokulu</t>
  </si>
  <si>
    <t xml:space="preserve">Ziraat Fakültesi </t>
  </si>
  <si>
    <t>Tarla Bitkileri</t>
  </si>
  <si>
    <t>YG260100652</t>
  </si>
  <si>
    <t>YG260102489</t>
  </si>
  <si>
    <t>Ege Meslek Yüksek Okulu</t>
  </si>
  <si>
    <t>Grafik Tasarımı</t>
  </si>
  <si>
    <t>YG260100169</t>
  </si>
  <si>
    <t>YG260100560</t>
  </si>
  <si>
    <t>YG260100046</t>
  </si>
  <si>
    <t>Eğitim Fakültesi</t>
  </si>
  <si>
    <t>Resim-iş Öğrt. Lisans</t>
  </si>
  <si>
    <t>YG260101324</t>
  </si>
  <si>
    <t>268, 34911</t>
  </si>
  <si>
    <t>Özel Eğitim Öğretmenliği</t>
  </si>
  <si>
    <t>YG260102400</t>
  </si>
  <si>
    <t>YG260100168</t>
  </si>
  <si>
    <t>YG260101276</t>
  </si>
  <si>
    <t>YG260100145</t>
  </si>
  <si>
    <t>YG260102142</t>
  </si>
  <si>
    <t>YG260101870</t>
  </si>
  <si>
    <t>YG260101677</t>
  </si>
  <si>
    <t>YG260100643</t>
  </si>
  <si>
    <t>Türkçe Öğretmenliği</t>
  </si>
  <si>
    <t>YG260102360</t>
  </si>
  <si>
    <t>Sosyal Bilgiler Öğretmenliği</t>
  </si>
  <si>
    <t>YG260100072</t>
  </si>
  <si>
    <t>YG260101167</t>
  </si>
  <si>
    <t>Sınıf Öğretmenliği</t>
  </si>
  <si>
    <t>YG260100992</t>
  </si>
  <si>
    <t>YG260100132</t>
  </si>
  <si>
    <t>Okul Öncesi Öğretmenliği</t>
  </si>
  <si>
    <t>YG260101464</t>
  </si>
  <si>
    <t xml:space="preserve">TIBBİ GÖRÜNTÜLEME TEKNİKLERİ </t>
  </si>
  <si>
    <t>YG260101685</t>
  </si>
  <si>
    <t>YG260101683</t>
  </si>
  <si>
    <t>*** Başvuru sonuçları aday numarasına göre ilan edilmiştir.  Aday numarasını bilmeyen öğrenciler yatay geçiş başvuru ekranında yer alan “Şifremi Unuttum” linkinden öğrenebileceklerdir.
*** Yatay geçiş başvuru sonuçları, ilgili Fakülte/Yüksekokul/Meslek Yüksekokulu Yönetim Kurulu tarafından karara bağlanmaktadır. Sonuçlara ilişkin itirazlarınızı ilgili Fakülte/Yüksekokul/Meslek Yüksekokuluna yapmanız gerekmektedir.</t>
  </si>
  <si>
    <t>Yedekten Kayıt Hakkı Kazandı</t>
  </si>
  <si>
    <t xml:space="preserve"> YEDEK</t>
  </si>
  <si>
    <t xml:space="preserve">YEDEK </t>
  </si>
  <si>
    <t>YG260101110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</si>
</sst>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#,##0.0000"/>
    <numFmt numFmtId="166" formatCode="0.00000000"/>
    <numFmt numFmtId="167" formatCode="0.00000"/>
    <numFmt numFmtId="168" formatCode="0.0000"/>
  </numFmts>
  <fonts count="3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</font>
    <font>
      <sz val="14"/>
      <color theme="1"/>
      <name val="Calibri"/>
      <family val="2"/>
      <charset val="162"/>
      <scheme val="minor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sz val="1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37" fillId="0" borderId="0"/>
  </cellStyleXfs>
  <cellXfs count="181"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wrapText="1"/>
    </xf>
    <xf numFmtId="0" fontId="27" fillId="33" borderId="10" xfId="0" applyFont="1" applyFill="1" applyBorder="1" applyAlignment="1">
      <alignment horizontal="center" wrapText="1"/>
    </xf>
    <xf numFmtId="1" fontId="27" fillId="33" borderId="10" xfId="0" applyNumberFormat="1" applyFont="1" applyFill="1" applyBorder="1" applyAlignment="1">
      <alignment horizontal="center" wrapText="1"/>
    </xf>
    <xf numFmtId="0" fontId="28" fillId="33" borderId="10" xfId="0" applyFont="1" applyFill="1" applyBorder="1" applyAlignment="1">
      <alignment horizontal="center"/>
    </xf>
    <xf numFmtId="164" fontId="28" fillId="33" borderId="10" xfId="0" applyNumberFormat="1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wrapText="1"/>
    </xf>
    <xf numFmtId="0" fontId="28" fillId="34" borderId="10" xfId="0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/>
    </xf>
    <xf numFmtId="164" fontId="28" fillId="33" borderId="10" xfId="0" applyNumberFormat="1" applyFont="1" applyFill="1" applyBorder="1" applyAlignment="1">
      <alignment horizontal="center" wrapText="1"/>
    </xf>
    <xf numFmtId="168" fontId="28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 wrapText="1"/>
    </xf>
    <xf numFmtId="0" fontId="32" fillId="33" borderId="10" xfId="0" applyFont="1" applyFill="1" applyBorder="1" applyAlignment="1">
      <alignment horizontal="center" wrapText="1"/>
    </xf>
    <xf numFmtId="0" fontId="29" fillId="33" borderId="18" xfId="0" applyFont="1" applyFill="1" applyBorder="1" applyAlignment="1" applyProtection="1">
      <alignment horizontal="center" vertical="center"/>
      <protection hidden="1"/>
    </xf>
    <xf numFmtId="0" fontId="28" fillId="33" borderId="18" xfId="0" applyFont="1" applyFill="1" applyBorder="1" applyAlignment="1" applyProtection="1">
      <alignment horizontal="center" vertical="center"/>
      <protection hidden="1"/>
    </xf>
    <xf numFmtId="0" fontId="26" fillId="0" borderId="12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center" vertical="top" wrapText="1"/>
    </xf>
    <xf numFmtId="1" fontId="34" fillId="0" borderId="12" xfId="0" applyNumberFormat="1" applyFont="1" applyFill="1" applyBorder="1" applyAlignment="1">
      <alignment horizontal="center" vertical="top" shrinkToFit="1"/>
    </xf>
    <xf numFmtId="0" fontId="25" fillId="0" borderId="12" xfId="0" applyFont="1" applyFill="1" applyBorder="1" applyAlignment="1">
      <alignment horizontal="left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/>
    </xf>
    <xf numFmtId="0" fontId="19" fillId="33" borderId="17" xfId="0" applyFont="1" applyFill="1" applyBorder="1" applyAlignment="1">
      <alignment horizontal="center" vertical="center"/>
    </xf>
    <xf numFmtId="0" fontId="23" fillId="33" borderId="17" xfId="0" applyFont="1" applyFill="1" applyBorder="1" applyAlignment="1">
      <alignment horizontal="center" vertical="center" wrapText="1"/>
    </xf>
    <xf numFmtId="2" fontId="19" fillId="33" borderId="17" xfId="0" applyNumberFormat="1" applyFont="1" applyFill="1" applyBorder="1" applyAlignment="1">
      <alignment horizontal="center" vertical="center"/>
    </xf>
    <xf numFmtId="167" fontId="19" fillId="33" borderId="17" xfId="0" applyNumberFormat="1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34" xfId="0" applyFont="1" applyFill="1" applyBorder="1" applyAlignment="1">
      <alignment horizontal="center" vertical="center"/>
    </xf>
    <xf numFmtId="0" fontId="19" fillId="33" borderId="30" xfId="0" applyFont="1" applyFill="1" applyBorder="1" applyAlignment="1">
      <alignment horizontal="center" vertical="center"/>
    </xf>
    <xf numFmtId="0" fontId="23" fillId="33" borderId="0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Alignment="1">
      <alignment vertical="center"/>
    </xf>
    <xf numFmtId="0" fontId="19" fillId="33" borderId="24" xfId="0" applyFont="1" applyFill="1" applyBorder="1" applyAlignment="1">
      <alignment horizontal="center"/>
    </xf>
    <xf numFmtId="0" fontId="25" fillId="33" borderId="17" xfId="0" applyFont="1" applyFill="1" applyBorder="1" applyAlignment="1">
      <alignment horizontal="center" vertical="center"/>
    </xf>
    <xf numFmtId="0" fontId="19" fillId="33" borderId="25" xfId="0" applyFont="1" applyFill="1" applyBorder="1" applyAlignment="1">
      <alignment horizontal="center"/>
    </xf>
    <xf numFmtId="0" fontId="29" fillId="33" borderId="0" xfId="0" applyFont="1" applyFill="1" applyBorder="1" applyAlignment="1" applyProtection="1">
      <alignment horizontal="center" vertical="center"/>
      <protection hidden="1"/>
    </xf>
    <xf numFmtId="0" fontId="28" fillId="33" borderId="0" xfId="0" applyFont="1" applyFill="1" applyBorder="1" applyAlignment="1" applyProtection="1">
      <alignment horizontal="center" vertical="center"/>
      <protection locked="0"/>
    </xf>
    <xf numFmtId="0" fontId="28" fillId="33" borderId="0" xfId="0" applyFont="1" applyFill="1" applyBorder="1" applyAlignment="1" applyProtection="1">
      <alignment horizontal="center" vertical="center"/>
      <protection hidden="1"/>
    </xf>
    <xf numFmtId="0" fontId="27" fillId="33" borderId="26" xfId="0" applyFont="1" applyFill="1" applyBorder="1" applyAlignment="1">
      <alignment horizontal="center" wrapText="1"/>
    </xf>
    <xf numFmtId="0" fontId="27" fillId="33" borderId="0" xfId="0" applyFont="1" applyFill="1" applyBorder="1" applyAlignment="1">
      <alignment horizontal="center" wrapText="1"/>
    </xf>
    <xf numFmtId="0" fontId="24" fillId="33" borderId="10" xfId="0" applyFont="1" applyFill="1" applyBorder="1" applyAlignment="1">
      <alignment horizontal="center" vertical="center"/>
    </xf>
    <xf numFmtId="0" fontId="0" fillId="33" borderId="0" xfId="0" applyFill="1"/>
    <xf numFmtId="0" fontId="24" fillId="33" borderId="10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/>
    </xf>
    <xf numFmtId="167" fontId="19" fillId="33" borderId="10" xfId="0" applyNumberFormat="1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166" fontId="19" fillId="33" borderId="10" xfId="0" applyNumberFormat="1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22" fillId="33" borderId="0" xfId="0" applyFont="1" applyFill="1"/>
    <xf numFmtId="0" fontId="20" fillId="33" borderId="29" xfId="0" applyFont="1" applyFill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 wrapText="1"/>
    </xf>
    <xf numFmtId="0" fontId="20" fillId="33" borderId="31" xfId="0" applyFont="1" applyFill="1" applyBorder="1" applyAlignment="1">
      <alignment horizontal="center" vertical="center" wrapText="1"/>
    </xf>
    <xf numFmtId="0" fontId="20" fillId="33" borderId="32" xfId="0" applyFont="1" applyFill="1" applyBorder="1" applyAlignment="1">
      <alignment horizontal="center" vertical="center"/>
    </xf>
    <xf numFmtId="0" fontId="21" fillId="33" borderId="0" xfId="0" applyFont="1" applyFill="1"/>
    <xf numFmtId="4" fontId="28" fillId="33" borderId="10" xfId="0" applyNumberFormat="1" applyFont="1" applyFill="1" applyBorder="1" applyAlignment="1">
      <alignment horizontal="center"/>
    </xf>
    <xf numFmtId="165" fontId="28" fillId="33" borderId="10" xfId="0" applyNumberFormat="1" applyFont="1" applyFill="1" applyBorder="1" applyAlignment="1">
      <alignment horizontal="center"/>
    </xf>
    <xf numFmtId="2" fontId="28" fillId="33" borderId="10" xfId="0" applyNumberFormat="1" applyFont="1" applyFill="1" applyBorder="1" applyAlignment="1">
      <alignment horizontal="center" vertical="center"/>
    </xf>
    <xf numFmtId="0" fontId="31" fillId="33" borderId="10" xfId="0" applyFont="1" applyFill="1" applyBorder="1" applyAlignment="1">
      <alignment horizontal="center" vertical="center" wrapText="1"/>
    </xf>
    <xf numFmtId="2" fontId="28" fillId="33" borderId="10" xfId="0" applyNumberFormat="1" applyFont="1" applyFill="1" applyBorder="1" applyAlignment="1">
      <alignment horizontal="center"/>
    </xf>
    <xf numFmtId="1" fontId="28" fillId="33" borderId="12" xfId="0" applyNumberFormat="1" applyFont="1" applyFill="1" applyBorder="1" applyAlignment="1">
      <alignment horizontal="center" wrapText="1"/>
    </xf>
    <xf numFmtId="0" fontId="28" fillId="33" borderId="13" xfId="0" applyFont="1" applyFill="1" applyBorder="1" applyAlignment="1">
      <alignment horizontal="center"/>
    </xf>
    <xf numFmtId="0" fontId="28" fillId="33" borderId="29" xfId="0" applyFont="1" applyFill="1" applyBorder="1" applyAlignment="1">
      <alignment horizontal="center"/>
    </xf>
    <xf numFmtId="0" fontId="28" fillId="33" borderId="30" xfId="0" applyFont="1" applyFill="1" applyBorder="1" applyAlignment="1">
      <alignment horizontal="center"/>
    </xf>
    <xf numFmtId="0" fontId="28" fillId="33" borderId="30" xfId="0" applyFont="1" applyFill="1" applyBorder="1" applyAlignment="1">
      <alignment horizontal="center" wrapText="1"/>
    </xf>
    <xf numFmtId="0" fontId="31" fillId="33" borderId="13" xfId="0" applyFont="1" applyFill="1" applyBorder="1" applyAlignment="1">
      <alignment horizontal="center"/>
    </xf>
    <xf numFmtId="49" fontId="28" fillId="33" borderId="10" xfId="0" applyNumberFormat="1" applyFont="1" applyFill="1" applyBorder="1" applyAlignment="1">
      <alignment horizontal="center"/>
    </xf>
    <xf numFmtId="0" fontId="31" fillId="33" borderId="26" xfId="0" applyFont="1" applyFill="1" applyBorder="1" applyAlignment="1">
      <alignment horizontal="center"/>
    </xf>
    <xf numFmtId="0" fontId="28" fillId="33" borderId="14" xfId="0" applyFont="1" applyFill="1" applyBorder="1" applyAlignment="1">
      <alignment horizontal="center"/>
    </xf>
    <xf numFmtId="0" fontId="28" fillId="33" borderId="35" xfId="0" applyFont="1" applyFill="1" applyBorder="1" applyAlignment="1">
      <alignment horizontal="center" wrapText="1"/>
    </xf>
    <xf numFmtId="0" fontId="28" fillId="33" borderId="0" xfId="0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/>
    </xf>
    <xf numFmtId="0" fontId="28" fillId="33" borderId="12" xfId="0" applyFont="1" applyFill="1" applyBorder="1" applyAlignment="1">
      <alignment horizontal="center" wrapText="1"/>
    </xf>
    <xf numFmtId="2" fontId="28" fillId="33" borderId="12" xfId="0" applyNumberFormat="1" applyFont="1" applyFill="1" applyBorder="1" applyAlignment="1">
      <alignment horizontal="center" wrapText="1"/>
    </xf>
    <xf numFmtId="0" fontId="29" fillId="33" borderId="0" xfId="0" applyFont="1" applyFill="1" applyBorder="1" applyAlignment="1">
      <alignment horizontal="center" wrapText="1"/>
    </xf>
    <xf numFmtId="0" fontId="28" fillId="33" borderId="0" xfId="0" applyFont="1" applyFill="1" applyBorder="1" applyAlignment="1">
      <alignment horizontal="center" vertical="center" wrapText="1"/>
    </xf>
    <xf numFmtId="0" fontId="29" fillId="33" borderId="18" xfId="0" applyFont="1" applyFill="1" applyBorder="1" applyAlignment="1">
      <alignment horizontal="center"/>
    </xf>
    <xf numFmtId="0" fontId="29" fillId="33" borderId="18" xfId="0" applyFont="1" applyFill="1" applyBorder="1" applyAlignment="1">
      <alignment horizontal="center" wrapText="1"/>
    </xf>
    <xf numFmtId="0" fontId="29" fillId="33" borderId="18" xfId="0" applyNumberFormat="1" applyFont="1" applyFill="1" applyBorder="1" applyAlignment="1">
      <alignment horizontal="center"/>
    </xf>
    <xf numFmtId="0" fontId="29" fillId="33" borderId="0" xfId="0" applyFont="1" applyFill="1" applyBorder="1" applyAlignment="1">
      <alignment horizontal="center"/>
    </xf>
    <xf numFmtId="0" fontId="29" fillId="33" borderId="0" xfId="0" applyNumberFormat="1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 vertical="center"/>
    </xf>
    <xf numFmtId="0" fontId="28" fillId="33" borderId="18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/>
    </xf>
    <xf numFmtId="2" fontId="24" fillId="33" borderId="10" xfId="0" applyNumberFormat="1" applyFont="1" applyFill="1" applyBorder="1" applyAlignment="1">
      <alignment horizontal="center" wrapText="1"/>
    </xf>
    <xf numFmtId="0" fontId="26" fillId="33" borderId="19" xfId="0" applyFont="1" applyFill="1" applyBorder="1" applyAlignment="1">
      <alignment horizontal="center" vertical="top" wrapText="1"/>
    </xf>
    <xf numFmtId="1" fontId="34" fillId="33" borderId="19" xfId="0" applyNumberFormat="1" applyFont="1" applyFill="1" applyBorder="1" applyAlignment="1">
      <alignment horizontal="center" vertical="top" shrinkToFit="1"/>
    </xf>
    <xf numFmtId="167" fontId="34" fillId="33" borderId="19" xfId="0" applyNumberFormat="1" applyFont="1" applyFill="1" applyBorder="1" applyAlignment="1">
      <alignment horizontal="center" vertical="top" shrinkToFit="1"/>
    </xf>
    <xf numFmtId="2" fontId="34" fillId="33" borderId="19" xfId="0" applyNumberFormat="1" applyFont="1" applyFill="1" applyBorder="1" applyAlignment="1">
      <alignment horizontal="center" vertical="top" shrinkToFit="1"/>
    </xf>
    <xf numFmtId="0" fontId="19" fillId="33" borderId="0" xfId="0" applyFont="1" applyFill="1" applyAlignment="1">
      <alignment horizont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wrapText="1"/>
    </xf>
    <xf numFmtId="4" fontId="19" fillId="33" borderId="10" xfId="0" applyNumberFormat="1" applyFont="1" applyFill="1" applyBorder="1" applyAlignment="1">
      <alignment horizontal="center"/>
    </xf>
    <xf numFmtId="0" fontId="23" fillId="33" borderId="16" xfId="0" applyFont="1" applyFill="1" applyBorder="1" applyAlignment="1">
      <alignment horizontal="center" wrapText="1"/>
    </xf>
    <xf numFmtId="0" fontId="19" fillId="33" borderId="35" xfId="0" applyFont="1" applyFill="1" applyBorder="1" applyAlignment="1">
      <alignment horizontal="center"/>
    </xf>
    <xf numFmtId="0" fontId="19" fillId="33" borderId="35" xfId="0" applyFont="1" applyFill="1" applyBorder="1" applyAlignment="1">
      <alignment horizontal="center" wrapText="1"/>
    </xf>
    <xf numFmtId="2" fontId="23" fillId="33" borderId="16" xfId="0" applyNumberFormat="1" applyFont="1" applyFill="1" applyBorder="1" applyAlignment="1">
      <alignment horizontal="center" wrapText="1"/>
    </xf>
    <xf numFmtId="2" fontId="23" fillId="33" borderId="20" xfId="0" applyNumberFormat="1" applyFont="1" applyFill="1" applyBorder="1" applyAlignment="1">
      <alignment horizontal="center" wrapText="1"/>
    </xf>
    <xf numFmtId="4" fontId="19" fillId="33" borderId="35" xfId="0" applyNumberFormat="1" applyFont="1" applyFill="1" applyBorder="1" applyAlignment="1">
      <alignment horizontal="center"/>
    </xf>
    <xf numFmtId="0" fontId="19" fillId="33" borderId="36" xfId="0" applyFont="1" applyFill="1" applyBorder="1" applyAlignment="1">
      <alignment horizontal="center"/>
    </xf>
    <xf numFmtId="2" fontId="23" fillId="33" borderId="0" xfId="0" applyNumberFormat="1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19" fillId="33" borderId="29" xfId="0" applyFont="1" applyFill="1" applyBorder="1" applyAlignment="1">
      <alignment horizontal="center" vertical="center"/>
    </xf>
    <xf numFmtId="0" fontId="23" fillId="33" borderId="30" xfId="0" applyFont="1" applyFill="1" applyBorder="1" applyAlignment="1">
      <alignment horizontal="center" vertical="center"/>
    </xf>
    <xf numFmtId="0" fontId="19" fillId="33" borderId="30" xfId="0" applyFont="1" applyFill="1" applyBorder="1" applyAlignment="1">
      <alignment horizontal="center" vertical="center" wrapText="1"/>
    </xf>
    <xf numFmtId="2" fontId="19" fillId="33" borderId="30" xfId="0" applyNumberFormat="1" applyFont="1" applyFill="1" applyBorder="1" applyAlignment="1">
      <alignment horizontal="center" vertical="center"/>
    </xf>
    <xf numFmtId="167" fontId="19" fillId="33" borderId="30" xfId="0" applyNumberFormat="1" applyFont="1" applyFill="1" applyBorder="1" applyAlignment="1">
      <alignment horizontal="center" vertical="center"/>
    </xf>
    <xf numFmtId="0" fontId="19" fillId="33" borderId="32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25" xfId="0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/>
    </xf>
    <xf numFmtId="0" fontId="23" fillId="33" borderId="26" xfId="0" applyFont="1" applyFill="1" applyBorder="1" applyAlignment="1">
      <alignment horizontal="center"/>
    </xf>
    <xf numFmtId="0" fontId="19" fillId="33" borderId="33" xfId="0" applyFont="1" applyFill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0" fontId="19" fillId="33" borderId="37" xfId="0" applyFont="1" applyFill="1" applyBorder="1" applyAlignment="1">
      <alignment horizontal="center"/>
    </xf>
    <xf numFmtId="0" fontId="23" fillId="33" borderId="24" xfId="0" applyFont="1" applyFill="1" applyBorder="1" applyAlignment="1">
      <alignment horizontal="center" vertical="center" wrapText="1"/>
    </xf>
    <xf numFmtId="0" fontId="35" fillId="33" borderId="10" xfId="0" applyFont="1" applyFill="1" applyBorder="1" applyAlignment="1" applyProtection="1">
      <alignment horizontal="center" vertical="center"/>
      <protection hidden="1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NumberFormat="1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2" fontId="23" fillId="33" borderId="26" xfId="0" applyNumberFormat="1" applyFont="1" applyFill="1" applyBorder="1" applyAlignment="1">
      <alignment horizontal="center"/>
    </xf>
    <xf numFmtId="0" fontId="25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19" fillId="0" borderId="26" xfId="0" applyFont="1" applyBorder="1" applyAlignment="1">
      <alignment horizontal="center"/>
    </xf>
    <xf numFmtId="0" fontId="19" fillId="0" borderId="10" xfId="45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19" fillId="0" borderId="2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2" fontId="19" fillId="0" borderId="28" xfId="0" applyNumberFormat="1" applyFont="1" applyBorder="1" applyAlignment="1">
      <alignment horizontal="center" wrapText="1"/>
    </xf>
    <xf numFmtId="0" fontId="23" fillId="33" borderId="27" xfId="0" applyFont="1" applyFill="1" applyBorder="1" applyAlignment="1">
      <alignment horizontal="center"/>
    </xf>
    <xf numFmtId="0" fontId="28" fillId="33" borderId="26" xfId="0" applyFont="1" applyFill="1" applyBorder="1" applyAlignment="1">
      <alignment horizontal="center"/>
    </xf>
    <xf numFmtId="0" fontId="23" fillId="33" borderId="37" xfId="0" applyFont="1" applyFill="1" applyBorder="1" applyAlignment="1">
      <alignment horizontal="center" vertical="center" wrapText="1"/>
    </xf>
    <xf numFmtId="0" fontId="26" fillId="33" borderId="0" xfId="0" applyFont="1" applyFill="1" applyBorder="1" applyAlignment="1">
      <alignment horizontal="center" vertical="top" wrapText="1"/>
    </xf>
    <xf numFmtId="1" fontId="34" fillId="33" borderId="0" xfId="0" applyNumberFormat="1" applyFont="1" applyFill="1" applyBorder="1" applyAlignment="1">
      <alignment horizontal="center" vertical="top" shrinkToFit="1"/>
    </xf>
    <xf numFmtId="167" fontId="34" fillId="33" borderId="0" xfId="0" applyNumberFormat="1" applyFont="1" applyFill="1" applyBorder="1" applyAlignment="1">
      <alignment horizontal="center" vertical="top" shrinkToFit="1"/>
    </xf>
    <xf numFmtId="2" fontId="34" fillId="33" borderId="0" xfId="0" applyNumberFormat="1" applyFont="1" applyFill="1" applyBorder="1" applyAlignment="1">
      <alignment horizontal="center" vertical="top" shrinkToFit="1"/>
    </xf>
    <xf numFmtId="0" fontId="28" fillId="33" borderId="17" xfId="0" applyFont="1" applyFill="1" applyBorder="1" applyAlignment="1">
      <alignment horizontal="center" wrapText="1"/>
    </xf>
    <xf numFmtId="0" fontId="24" fillId="33" borderId="3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top" wrapText="1"/>
    </xf>
    <xf numFmtId="1" fontId="34" fillId="33" borderId="10" xfId="0" applyNumberFormat="1" applyFont="1" applyFill="1" applyBorder="1" applyAlignment="1">
      <alignment horizontal="center" vertical="top" shrinkToFit="1"/>
    </xf>
    <xf numFmtId="167" fontId="34" fillId="33" borderId="10" xfId="0" applyNumberFormat="1" applyFont="1" applyFill="1" applyBorder="1" applyAlignment="1">
      <alignment horizontal="center" vertical="top" shrinkToFit="1"/>
    </xf>
    <xf numFmtId="2" fontId="34" fillId="33" borderId="10" xfId="0" applyNumberFormat="1" applyFont="1" applyFill="1" applyBorder="1" applyAlignment="1">
      <alignment horizontal="center" vertical="top" shrinkToFit="1"/>
    </xf>
    <xf numFmtId="2" fontId="23" fillId="33" borderId="10" xfId="0" applyNumberFormat="1" applyFont="1" applyFill="1" applyBorder="1" applyAlignment="1">
      <alignment horizontal="center" wrapText="1"/>
    </xf>
    <xf numFmtId="0" fontId="0" fillId="33" borderId="10" xfId="0" applyFill="1" applyBorder="1"/>
    <xf numFmtId="0" fontId="30" fillId="33" borderId="10" xfId="42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36" fillId="33" borderId="10" xfId="42" applyFont="1" applyFill="1" applyBorder="1" applyAlignment="1">
      <alignment horizontal="left" vertical="center" wrapText="1"/>
    </xf>
    <xf numFmtId="0" fontId="36" fillId="33" borderId="10" xfId="42" applyFont="1" applyFill="1" applyBorder="1" applyAlignment="1">
      <alignment horizontal="left" vertical="center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3"/>
    <cellStyle name="Normal 2 2" xfId="45"/>
    <cellStyle name="Normal 3" xfId="42"/>
    <cellStyle name="Not" xfId="15" builtinId="10" customBuiltin="1"/>
    <cellStyle name="Not 2" xfId="44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90" zoomScale="85" zoomScaleNormal="85" workbookViewId="0">
      <selection activeCell="C122" sqref="C122"/>
    </sheetView>
  </sheetViews>
  <sheetFormatPr defaultRowHeight="15.75" x14ac:dyDescent="0.25"/>
  <cols>
    <col min="1" max="1" width="26" style="143" customWidth="1"/>
    <col min="2" max="2" width="23.28515625" style="100" customWidth="1"/>
    <col min="3" max="3" width="18.5703125" style="100" customWidth="1"/>
    <col min="4" max="4" width="43.140625" style="100" customWidth="1"/>
    <col min="5" max="5" width="44.85546875" style="144" customWidth="1"/>
    <col min="6" max="6" width="20.5703125" style="100" customWidth="1"/>
    <col min="7" max="7" width="18.28515625" style="100" customWidth="1"/>
    <col min="8" max="8" width="18.7109375" style="100" customWidth="1"/>
    <col min="9" max="9" width="13.140625" style="100" customWidth="1"/>
    <col min="10" max="10" width="17" style="100" customWidth="1"/>
    <col min="11" max="11" width="36.140625" style="100" customWidth="1"/>
    <col min="12" max="16384" width="9.140625" style="50"/>
  </cols>
  <sheetData>
    <row r="1" spans="1:11" s="59" customFormat="1" ht="118.5" customHeight="1" x14ac:dyDescent="0.3">
      <c r="A1" s="179" t="s">
        <v>159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s="59" customFormat="1" ht="28.5" customHeight="1" x14ac:dyDescent="0.3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s="59" customFormat="1" ht="102.75" customHeight="1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s="65" customFormat="1" ht="168.75" x14ac:dyDescent="0.3">
      <c r="A4" s="60" t="s">
        <v>2</v>
      </c>
      <c r="B4" s="61" t="s">
        <v>3</v>
      </c>
      <c r="C4" s="61" t="s">
        <v>4</v>
      </c>
      <c r="D4" s="61" t="s">
        <v>5</v>
      </c>
      <c r="E4" s="62" t="s">
        <v>6</v>
      </c>
      <c r="F4" s="62" t="s">
        <v>7</v>
      </c>
      <c r="G4" s="62" t="s">
        <v>8</v>
      </c>
      <c r="H4" s="62" t="s">
        <v>9</v>
      </c>
      <c r="I4" s="62" t="s">
        <v>10</v>
      </c>
      <c r="J4" s="63" t="s">
        <v>11</v>
      </c>
      <c r="K4" s="64" t="s">
        <v>12</v>
      </c>
    </row>
    <row r="5" spans="1:11" ht="18.75" x14ac:dyDescent="0.3">
      <c r="A5" s="18"/>
      <c r="B5" s="5"/>
      <c r="C5" s="5" t="s">
        <v>16</v>
      </c>
      <c r="D5" s="8" t="s">
        <v>14</v>
      </c>
      <c r="E5" s="5" t="s">
        <v>15</v>
      </c>
      <c r="F5" s="8">
        <v>2</v>
      </c>
      <c r="G5" s="66">
        <v>317.15931</v>
      </c>
      <c r="H5" s="8">
        <v>362.82112000000001</v>
      </c>
      <c r="I5" s="12">
        <v>87.63</v>
      </c>
      <c r="J5" s="8">
        <f t="shared" ref="J5:J13" si="0">((G5/H5)*100*0.6)+(I5*0.4)</f>
        <v>87.500872325844753</v>
      </c>
      <c r="K5" s="5" t="s">
        <v>160</v>
      </c>
    </row>
    <row r="6" spans="1:11" ht="18.75" x14ac:dyDescent="0.3">
      <c r="A6" s="18"/>
      <c r="B6" s="5"/>
      <c r="C6" s="5" t="s">
        <v>17</v>
      </c>
      <c r="D6" s="8" t="s">
        <v>14</v>
      </c>
      <c r="E6" s="5" t="s">
        <v>15</v>
      </c>
      <c r="F6" s="8">
        <v>2</v>
      </c>
      <c r="G6" s="12">
        <v>324.33864999999997</v>
      </c>
      <c r="H6" s="8">
        <v>362.82112000000001</v>
      </c>
      <c r="I6" s="12">
        <v>82.03</v>
      </c>
      <c r="J6" s="8">
        <f t="shared" si="0"/>
        <v>86.448125151700097</v>
      </c>
      <c r="K6" s="5" t="s">
        <v>160</v>
      </c>
    </row>
    <row r="7" spans="1:11" ht="18.75" x14ac:dyDescent="0.3">
      <c r="A7" s="18"/>
      <c r="B7" s="5"/>
      <c r="C7" s="5" t="s">
        <v>18</v>
      </c>
      <c r="D7" s="8" t="s">
        <v>14</v>
      </c>
      <c r="E7" s="5" t="s">
        <v>15</v>
      </c>
      <c r="F7" s="8">
        <v>2</v>
      </c>
      <c r="G7" s="12">
        <v>312.94923</v>
      </c>
      <c r="H7" s="8">
        <v>362.82112000000001</v>
      </c>
      <c r="I7" s="12">
        <v>84.36</v>
      </c>
      <c r="J7" s="8">
        <f t="shared" si="0"/>
        <v>85.496648247158262</v>
      </c>
      <c r="K7" s="5" t="s">
        <v>19</v>
      </c>
    </row>
    <row r="8" spans="1:11" ht="18.75" x14ac:dyDescent="0.3">
      <c r="A8" s="18"/>
      <c r="B8" s="5"/>
      <c r="C8" s="5" t="s">
        <v>20</v>
      </c>
      <c r="D8" s="8" t="s">
        <v>14</v>
      </c>
      <c r="E8" s="5" t="s">
        <v>15</v>
      </c>
      <c r="F8" s="8">
        <v>2</v>
      </c>
      <c r="G8" s="8">
        <v>312.60626999999999</v>
      </c>
      <c r="H8" s="8">
        <v>362.82112000000001</v>
      </c>
      <c r="I8" s="12">
        <v>84.36</v>
      </c>
      <c r="J8" s="8">
        <f t="shared" si="0"/>
        <v>85.439932695428524</v>
      </c>
      <c r="K8" s="5" t="s">
        <v>21</v>
      </c>
    </row>
    <row r="9" spans="1:11" ht="18.75" x14ac:dyDescent="0.3">
      <c r="A9" s="18"/>
      <c r="B9" s="5"/>
      <c r="C9" s="5" t="s">
        <v>22</v>
      </c>
      <c r="D9" s="8" t="s">
        <v>14</v>
      </c>
      <c r="E9" s="5" t="s">
        <v>15</v>
      </c>
      <c r="F9" s="8">
        <v>2</v>
      </c>
      <c r="G9" s="12">
        <v>297.56779</v>
      </c>
      <c r="H9" s="8">
        <v>362.82112000000001</v>
      </c>
      <c r="I9" s="12">
        <v>89.73</v>
      </c>
      <c r="J9" s="8">
        <f t="shared" si="0"/>
        <v>85.101008009236068</v>
      </c>
      <c r="K9" s="5" t="s">
        <v>23</v>
      </c>
    </row>
    <row r="10" spans="1:11" ht="18.75" x14ac:dyDescent="0.3">
      <c r="A10" s="18"/>
      <c r="B10" s="5"/>
      <c r="C10" s="5" t="s">
        <v>24</v>
      </c>
      <c r="D10" s="8" t="s">
        <v>14</v>
      </c>
      <c r="E10" s="5" t="s">
        <v>15</v>
      </c>
      <c r="F10" s="8">
        <v>2</v>
      </c>
      <c r="G10" s="12">
        <v>297.64440999999999</v>
      </c>
      <c r="H10" s="8">
        <v>362.82112000000001</v>
      </c>
      <c r="I10" s="12">
        <v>89.26</v>
      </c>
      <c r="J10" s="8">
        <f t="shared" si="0"/>
        <v>84.925678715946844</v>
      </c>
      <c r="K10" s="5" t="s">
        <v>25</v>
      </c>
    </row>
    <row r="11" spans="1:11" ht="18.75" x14ac:dyDescent="0.3">
      <c r="A11" s="18"/>
      <c r="B11" s="5"/>
      <c r="C11" s="5"/>
      <c r="D11" s="8"/>
      <c r="E11" s="5"/>
      <c r="F11" s="8"/>
      <c r="G11" s="12"/>
      <c r="H11" s="8"/>
      <c r="I11" s="12"/>
      <c r="J11" s="8"/>
      <c r="K11" s="5"/>
    </row>
    <row r="12" spans="1:11" ht="18.75" x14ac:dyDescent="0.3">
      <c r="A12" s="18"/>
      <c r="B12" s="5"/>
      <c r="C12" s="5" t="s">
        <v>38</v>
      </c>
      <c r="D12" s="8" t="s">
        <v>14</v>
      </c>
      <c r="E12" s="5" t="s">
        <v>15</v>
      </c>
      <c r="F12" s="8">
        <v>3</v>
      </c>
      <c r="G12" s="4">
        <v>231.04353</v>
      </c>
      <c r="H12" s="67">
        <v>342.03723000000002</v>
      </c>
      <c r="I12" s="12">
        <v>84.83</v>
      </c>
      <c r="J12" s="8">
        <f t="shared" si="0"/>
        <v>74.461540600010125</v>
      </c>
      <c r="K12" s="5" t="s">
        <v>160</v>
      </c>
    </row>
    <row r="13" spans="1:11" ht="18.75" x14ac:dyDescent="0.3">
      <c r="A13" s="18"/>
      <c r="B13" s="5"/>
      <c r="C13" s="5" t="s">
        <v>39</v>
      </c>
      <c r="D13" s="8" t="s">
        <v>14</v>
      </c>
      <c r="E13" s="5" t="s">
        <v>15</v>
      </c>
      <c r="F13" s="8">
        <v>3</v>
      </c>
      <c r="G13" s="8">
        <v>194.97620000000001</v>
      </c>
      <c r="H13" s="8">
        <v>362.82112000000001</v>
      </c>
      <c r="I13" s="12">
        <v>82.03</v>
      </c>
      <c r="J13" s="8">
        <f t="shared" si="0"/>
        <v>65.055360033726814</v>
      </c>
      <c r="K13" s="5" t="s">
        <v>160</v>
      </c>
    </row>
    <row r="14" spans="1:11" ht="18.75" x14ac:dyDescent="0.3">
      <c r="A14" s="18"/>
      <c r="B14" s="5"/>
      <c r="C14" s="5"/>
      <c r="D14" s="8"/>
      <c r="E14" s="5"/>
      <c r="F14" s="8"/>
      <c r="G14" s="8"/>
      <c r="H14" s="8"/>
      <c r="I14" s="12"/>
      <c r="J14" s="8"/>
      <c r="K14" s="5"/>
    </row>
    <row r="15" spans="1:11" ht="15.75" customHeight="1" x14ac:dyDescent="0.3">
      <c r="A15" s="14"/>
      <c r="B15" s="14"/>
      <c r="C15" s="14"/>
      <c r="D15" s="14"/>
      <c r="E15" s="33"/>
      <c r="F15" s="14"/>
      <c r="G15" s="14"/>
      <c r="H15" s="14"/>
      <c r="I15" s="14"/>
      <c r="J15" s="14"/>
      <c r="K15" s="13"/>
    </row>
    <row r="16" spans="1:11" ht="18.75" x14ac:dyDescent="0.3">
      <c r="A16" s="4"/>
      <c r="B16" s="4"/>
      <c r="C16" s="4" t="s">
        <v>40</v>
      </c>
      <c r="D16" s="14" t="s">
        <v>26</v>
      </c>
      <c r="E16" s="5" t="s">
        <v>27</v>
      </c>
      <c r="F16" s="8">
        <v>2</v>
      </c>
      <c r="G16" s="4">
        <v>331.06754000000001</v>
      </c>
      <c r="H16" s="8">
        <v>357.29615000000001</v>
      </c>
      <c r="I16" s="4">
        <v>89.03</v>
      </c>
      <c r="J16" s="68">
        <f t="shared" ref="J16:J21" si="1">((G16/H16)*100)*(0.6)+(I16*0.4)</f>
        <v>91.207484026346208</v>
      </c>
      <c r="K16" s="5" t="s">
        <v>160</v>
      </c>
    </row>
    <row r="17" spans="1:11" ht="18.75" x14ac:dyDescent="0.3">
      <c r="A17" s="4"/>
      <c r="B17" s="4"/>
      <c r="C17" s="4" t="s">
        <v>41</v>
      </c>
      <c r="D17" s="14" t="s">
        <v>26</v>
      </c>
      <c r="E17" s="5" t="s">
        <v>27</v>
      </c>
      <c r="F17" s="8">
        <v>2</v>
      </c>
      <c r="G17" s="4">
        <v>344.19495000000001</v>
      </c>
      <c r="H17" s="8">
        <v>357.29615000000001</v>
      </c>
      <c r="I17" s="4">
        <v>83.43</v>
      </c>
      <c r="J17" s="68">
        <f t="shared" si="1"/>
        <v>91.17194270859062</v>
      </c>
      <c r="K17" s="5" t="s">
        <v>160</v>
      </c>
    </row>
    <row r="18" spans="1:11" ht="18.75" x14ac:dyDescent="0.3">
      <c r="A18" s="4"/>
      <c r="B18" s="4"/>
      <c r="C18" s="4" t="s">
        <v>42</v>
      </c>
      <c r="D18" s="14" t="s">
        <v>26</v>
      </c>
      <c r="E18" s="5" t="s">
        <v>27</v>
      </c>
      <c r="F18" s="8">
        <v>2</v>
      </c>
      <c r="G18" s="4">
        <v>341.26846999999998</v>
      </c>
      <c r="H18" s="8">
        <v>357.29615000000001</v>
      </c>
      <c r="I18" s="4">
        <v>84.6</v>
      </c>
      <c r="J18" s="68">
        <f t="shared" si="1"/>
        <v>91.148505003482398</v>
      </c>
      <c r="K18" s="5" t="s">
        <v>160</v>
      </c>
    </row>
    <row r="19" spans="1:11" ht="18.75" x14ac:dyDescent="0.3">
      <c r="A19" s="4"/>
      <c r="B19" s="4"/>
      <c r="C19" s="4" t="s">
        <v>43</v>
      </c>
      <c r="D19" s="14" t="s">
        <v>26</v>
      </c>
      <c r="E19" s="5" t="s">
        <v>27</v>
      </c>
      <c r="F19" s="8">
        <v>2</v>
      </c>
      <c r="G19" s="4">
        <v>334.86410999999998</v>
      </c>
      <c r="H19" s="8">
        <v>357.29615000000001</v>
      </c>
      <c r="I19" s="4">
        <v>86.46</v>
      </c>
      <c r="J19" s="68">
        <f t="shared" si="1"/>
        <v>90.81703413708766</v>
      </c>
      <c r="K19" s="5" t="s">
        <v>160</v>
      </c>
    </row>
    <row r="20" spans="1:11" ht="18.75" x14ac:dyDescent="0.3">
      <c r="A20" s="4"/>
      <c r="B20" s="4"/>
      <c r="C20" s="4" t="s">
        <v>44</v>
      </c>
      <c r="D20" s="14" t="s">
        <v>26</v>
      </c>
      <c r="E20" s="5" t="s">
        <v>27</v>
      </c>
      <c r="F20" s="8">
        <v>2</v>
      </c>
      <c r="G20" s="4">
        <v>338.63578999999999</v>
      </c>
      <c r="H20" s="8">
        <v>357.29615000000001</v>
      </c>
      <c r="I20" s="4">
        <v>84.83</v>
      </c>
      <c r="J20" s="68">
        <f t="shared" si="1"/>
        <v>90.798404521851126</v>
      </c>
      <c r="K20" s="8" t="s">
        <v>29</v>
      </c>
    </row>
    <row r="21" spans="1:11" ht="18.75" x14ac:dyDescent="0.3">
      <c r="A21" s="4"/>
      <c r="B21" s="4"/>
      <c r="C21" s="4" t="s">
        <v>45</v>
      </c>
      <c r="D21" s="14" t="s">
        <v>26</v>
      </c>
      <c r="E21" s="5" t="s">
        <v>27</v>
      </c>
      <c r="F21" s="8">
        <v>2</v>
      </c>
      <c r="G21" s="4">
        <v>333.53377</v>
      </c>
      <c r="H21" s="8">
        <v>357.29615000000001</v>
      </c>
      <c r="I21" s="4">
        <v>86.23</v>
      </c>
      <c r="J21" s="68">
        <f t="shared" si="1"/>
        <v>90.50163290536436</v>
      </c>
      <c r="K21" s="8" t="s">
        <v>29</v>
      </c>
    </row>
    <row r="22" spans="1:11" ht="18.75" x14ac:dyDescent="0.3">
      <c r="A22" s="4"/>
      <c r="B22" s="4"/>
      <c r="C22" s="4"/>
      <c r="D22" s="14"/>
      <c r="E22" s="5"/>
      <c r="F22" s="8"/>
      <c r="G22" s="4"/>
      <c r="H22" s="8"/>
      <c r="I22" s="4"/>
      <c r="J22" s="68"/>
      <c r="K22" s="8"/>
    </row>
    <row r="23" spans="1:11" ht="18.75" x14ac:dyDescent="0.3">
      <c r="A23" s="8"/>
      <c r="B23" s="8"/>
      <c r="C23" s="8" t="s">
        <v>28</v>
      </c>
      <c r="D23" s="14" t="s">
        <v>26</v>
      </c>
      <c r="E23" s="5" t="s">
        <v>27</v>
      </c>
      <c r="F23" s="8">
        <v>3</v>
      </c>
      <c r="G23" s="8">
        <v>267.16802000000001</v>
      </c>
      <c r="H23" s="8">
        <v>330.54404</v>
      </c>
      <c r="I23" s="8">
        <v>97.66</v>
      </c>
      <c r="J23" s="8">
        <v>87.56</v>
      </c>
      <c r="K23" s="5" t="s">
        <v>160</v>
      </c>
    </row>
    <row r="24" spans="1:11" ht="18.75" x14ac:dyDescent="0.3">
      <c r="A24" s="8"/>
      <c r="B24" s="8"/>
      <c r="C24" s="4" t="s">
        <v>30</v>
      </c>
      <c r="D24" s="14" t="s">
        <v>26</v>
      </c>
      <c r="E24" s="6" t="s">
        <v>27</v>
      </c>
      <c r="F24" s="4">
        <v>3</v>
      </c>
      <c r="G24" s="8">
        <v>281.59201000000002</v>
      </c>
      <c r="H24" s="4">
        <v>330.54404</v>
      </c>
      <c r="I24" s="8">
        <v>83.66</v>
      </c>
      <c r="J24" s="8">
        <v>84.58</v>
      </c>
      <c r="K24" s="5" t="s">
        <v>160</v>
      </c>
    </row>
    <row r="25" spans="1:11" ht="18.75" x14ac:dyDescent="0.3">
      <c r="A25" s="8"/>
      <c r="B25" s="8"/>
      <c r="C25" s="8" t="s">
        <v>31</v>
      </c>
      <c r="D25" s="14" t="s">
        <v>26</v>
      </c>
      <c r="E25" s="5" t="s">
        <v>27</v>
      </c>
      <c r="F25" s="8">
        <v>3</v>
      </c>
      <c r="G25" s="8">
        <v>277.44310000000002</v>
      </c>
      <c r="H25" s="8">
        <v>330.54404</v>
      </c>
      <c r="I25" s="8">
        <v>81.8</v>
      </c>
      <c r="J25" s="8">
        <v>83.08</v>
      </c>
      <c r="K25" s="5" t="s">
        <v>160</v>
      </c>
    </row>
    <row r="26" spans="1:11" ht="18.75" x14ac:dyDescent="0.3">
      <c r="A26" s="8"/>
      <c r="B26" s="8"/>
      <c r="C26" s="5" t="s">
        <v>32</v>
      </c>
      <c r="D26" s="14" t="s">
        <v>26</v>
      </c>
      <c r="E26" s="5" t="s">
        <v>27</v>
      </c>
      <c r="F26" s="8">
        <v>3</v>
      </c>
      <c r="G26" s="8">
        <v>264.65708999999998</v>
      </c>
      <c r="H26" s="8">
        <v>330.54404</v>
      </c>
      <c r="I26" s="8">
        <v>80.86</v>
      </c>
      <c r="J26" s="8">
        <v>80.38</v>
      </c>
      <c r="K26" s="8" t="s">
        <v>29</v>
      </c>
    </row>
    <row r="27" spans="1:11" ht="18.75" x14ac:dyDescent="0.3">
      <c r="A27" s="8"/>
      <c r="B27" s="8"/>
      <c r="C27" s="8" t="s">
        <v>33</v>
      </c>
      <c r="D27" s="14" t="s">
        <v>26</v>
      </c>
      <c r="E27" s="5" t="s">
        <v>27</v>
      </c>
      <c r="F27" s="8">
        <v>3</v>
      </c>
      <c r="G27" s="8">
        <v>270.51533000000001</v>
      </c>
      <c r="H27" s="8">
        <v>330.54404</v>
      </c>
      <c r="I27" s="8">
        <v>78.06</v>
      </c>
      <c r="J27" s="8">
        <v>80.33</v>
      </c>
      <c r="K27" s="8" t="s">
        <v>29</v>
      </c>
    </row>
    <row r="28" spans="1:11" ht="18.75" x14ac:dyDescent="0.3">
      <c r="A28" s="8"/>
      <c r="B28" s="8"/>
      <c r="C28" s="8" t="s">
        <v>34</v>
      </c>
      <c r="D28" s="14" t="s">
        <v>26</v>
      </c>
      <c r="E28" s="5" t="s">
        <v>27</v>
      </c>
      <c r="F28" s="8">
        <v>3</v>
      </c>
      <c r="G28" s="8">
        <v>242.85560000000001</v>
      </c>
      <c r="H28" s="8">
        <v>330.54404</v>
      </c>
      <c r="I28" s="8">
        <v>83.2</v>
      </c>
      <c r="J28" s="8">
        <v>77.36</v>
      </c>
      <c r="K28" s="8" t="s">
        <v>29</v>
      </c>
    </row>
    <row r="29" spans="1:11" ht="18.75" x14ac:dyDescent="0.3">
      <c r="A29" s="19"/>
      <c r="B29" s="5"/>
      <c r="C29" s="5"/>
      <c r="D29" s="14"/>
      <c r="E29" s="5"/>
      <c r="F29" s="5"/>
      <c r="G29" s="16"/>
      <c r="H29" s="67"/>
      <c r="I29" s="5"/>
      <c r="J29" s="12"/>
      <c r="K29" s="11"/>
    </row>
    <row r="30" spans="1:11" ht="18.75" x14ac:dyDescent="0.3">
      <c r="A30" s="19"/>
      <c r="B30" s="5"/>
      <c r="C30" s="5" t="s">
        <v>36</v>
      </c>
      <c r="D30" s="14" t="s">
        <v>26</v>
      </c>
      <c r="E30" s="5" t="s">
        <v>35</v>
      </c>
      <c r="F30" s="5">
        <v>3</v>
      </c>
      <c r="G30" s="16">
        <v>319.33747</v>
      </c>
      <c r="H30" s="8">
        <v>372.74400000000003</v>
      </c>
      <c r="I30" s="12">
        <v>88.1</v>
      </c>
      <c r="J30" s="12">
        <f t="shared" ref="J30:J31" si="2">((G30/H30)*100)*0.6+(I30*0.4)</f>
        <v>86.643237074238613</v>
      </c>
      <c r="K30" s="5" t="s">
        <v>160</v>
      </c>
    </row>
    <row r="31" spans="1:11" ht="18.75" x14ac:dyDescent="0.3">
      <c r="A31" s="19"/>
      <c r="B31" s="5"/>
      <c r="C31" s="5" t="s">
        <v>37</v>
      </c>
      <c r="D31" s="14" t="s">
        <v>26</v>
      </c>
      <c r="E31" s="5" t="s">
        <v>35</v>
      </c>
      <c r="F31" s="5">
        <v>3</v>
      </c>
      <c r="G31" s="16">
        <v>298.74196000000001</v>
      </c>
      <c r="H31" s="8">
        <v>372.74400000000003</v>
      </c>
      <c r="I31" s="12">
        <v>89.73</v>
      </c>
      <c r="J31" s="12">
        <f t="shared" si="2"/>
        <v>83.98001107462494</v>
      </c>
      <c r="K31" s="11" t="s">
        <v>161</v>
      </c>
    </row>
    <row r="32" spans="1:11" ht="18.75" x14ac:dyDescent="0.3">
      <c r="A32" s="8"/>
      <c r="B32" s="8"/>
      <c r="C32" s="8"/>
      <c r="D32" s="8"/>
      <c r="E32" s="5"/>
      <c r="F32" s="8"/>
      <c r="G32" s="8"/>
      <c r="H32" s="8"/>
      <c r="I32" s="8"/>
      <c r="J32" s="8"/>
      <c r="K32" s="8"/>
    </row>
    <row r="33" spans="1:11" ht="18.75" x14ac:dyDescent="0.3">
      <c r="A33" s="69"/>
      <c r="B33" s="8"/>
      <c r="C33" s="10" t="s">
        <v>48</v>
      </c>
      <c r="D33" s="8" t="s">
        <v>46</v>
      </c>
      <c r="E33" s="5" t="s">
        <v>47</v>
      </c>
      <c r="F33" s="11">
        <v>2</v>
      </c>
      <c r="G33" s="10">
        <v>308.60919000000001</v>
      </c>
      <c r="H33" s="3">
        <v>362.14204999999998</v>
      </c>
      <c r="I33" s="10">
        <v>76.2</v>
      </c>
      <c r="J33" s="10">
        <v>81.61063</v>
      </c>
      <c r="K33" s="5" t="s">
        <v>160</v>
      </c>
    </row>
    <row r="34" spans="1:11" ht="18.75" x14ac:dyDescent="0.3">
      <c r="A34" s="69"/>
      <c r="B34" s="8"/>
      <c r="C34" s="10" t="s">
        <v>49</v>
      </c>
      <c r="D34" s="8" t="s">
        <v>46</v>
      </c>
      <c r="E34" s="5" t="s">
        <v>47</v>
      </c>
      <c r="F34" s="11">
        <v>2</v>
      </c>
      <c r="G34" s="10">
        <v>264.73468000000003</v>
      </c>
      <c r="H34" s="3">
        <v>362.14204999999998</v>
      </c>
      <c r="I34" s="10">
        <v>86.93</v>
      </c>
      <c r="J34" s="10">
        <v>78.633459999999999</v>
      </c>
      <c r="K34" s="8" t="s">
        <v>161</v>
      </c>
    </row>
    <row r="35" spans="1:11" ht="18.75" x14ac:dyDescent="0.3">
      <c r="A35" s="69"/>
      <c r="B35" s="8"/>
      <c r="C35" s="10"/>
      <c r="D35" s="8"/>
      <c r="E35" s="5"/>
      <c r="F35" s="11"/>
      <c r="G35" s="10"/>
      <c r="H35" s="3"/>
      <c r="I35" s="10"/>
      <c r="J35" s="10"/>
      <c r="K35" s="8"/>
    </row>
    <row r="36" spans="1:11" ht="22.5" customHeight="1" x14ac:dyDescent="0.3">
      <c r="A36" s="8"/>
      <c r="B36" s="8"/>
      <c r="C36" s="8" t="s">
        <v>51</v>
      </c>
      <c r="D36" s="8" t="s">
        <v>46</v>
      </c>
      <c r="E36" s="5" t="s">
        <v>156</v>
      </c>
      <c r="F36" s="8">
        <v>2</v>
      </c>
      <c r="G36" s="9">
        <v>302.97172</v>
      </c>
      <c r="H36" s="9">
        <v>380.91638999999998</v>
      </c>
      <c r="I36" s="8">
        <v>82.96</v>
      </c>
      <c r="J36" s="9">
        <v>80.906554547994119</v>
      </c>
      <c r="K36" s="5" t="s">
        <v>160</v>
      </c>
    </row>
    <row r="37" spans="1:11" ht="18" customHeight="1" x14ac:dyDescent="0.3">
      <c r="A37" s="8"/>
      <c r="B37" s="8"/>
      <c r="C37" s="8" t="s">
        <v>52</v>
      </c>
      <c r="D37" s="8" t="s">
        <v>46</v>
      </c>
      <c r="E37" s="5" t="s">
        <v>156</v>
      </c>
      <c r="F37" s="8">
        <v>2</v>
      </c>
      <c r="G37" s="9">
        <v>256.11894999999998</v>
      </c>
      <c r="H37" s="9">
        <v>380.91638999999998</v>
      </c>
      <c r="I37" s="70">
        <v>75.5</v>
      </c>
      <c r="J37" s="9">
        <v>70.542546037465073</v>
      </c>
      <c r="K37" s="8" t="s">
        <v>29</v>
      </c>
    </row>
    <row r="38" spans="1:11" ht="18.75" hidden="1" x14ac:dyDescent="0.3">
      <c r="A38" s="8"/>
      <c r="B38" s="8"/>
      <c r="C38" s="8"/>
      <c r="D38" s="8"/>
      <c r="E38" s="5"/>
      <c r="F38" s="8"/>
      <c r="G38" s="9"/>
      <c r="H38" s="9"/>
      <c r="I38" s="70"/>
      <c r="J38" s="9"/>
      <c r="K38" s="8"/>
    </row>
    <row r="39" spans="1:11" ht="18.75" x14ac:dyDescent="0.3">
      <c r="A39" s="47"/>
      <c r="B39" s="6"/>
      <c r="C39" s="48"/>
      <c r="D39" s="10"/>
      <c r="E39" s="6"/>
      <c r="F39" s="7"/>
      <c r="G39" s="8"/>
      <c r="H39" s="9"/>
      <c r="I39" s="8"/>
      <c r="J39" s="9"/>
      <c r="K39" s="8"/>
    </row>
    <row r="40" spans="1:11" ht="18.75" x14ac:dyDescent="0.3">
      <c r="A40" s="47"/>
      <c r="B40" s="6"/>
      <c r="C40" s="6" t="s">
        <v>157</v>
      </c>
      <c r="D40" s="10" t="s">
        <v>53</v>
      </c>
      <c r="E40" s="6" t="s">
        <v>54</v>
      </c>
      <c r="F40" s="7">
        <v>3</v>
      </c>
      <c r="G40" s="8">
        <v>338.92574000000002</v>
      </c>
      <c r="H40" s="9">
        <v>370.22</v>
      </c>
      <c r="I40" s="8">
        <v>83.9</v>
      </c>
      <c r="J40" s="9">
        <f t="shared" ref="J40:J41" si="3">((G40/H40)*100)*(0.6)+(I40*0.4)</f>
        <v>88.488270757927722</v>
      </c>
      <c r="K40" s="5" t="s">
        <v>160</v>
      </c>
    </row>
    <row r="41" spans="1:11" ht="18.75" x14ac:dyDescent="0.3">
      <c r="A41" s="47"/>
      <c r="B41" s="6"/>
      <c r="C41" s="6" t="s">
        <v>158</v>
      </c>
      <c r="D41" s="10" t="s">
        <v>53</v>
      </c>
      <c r="E41" s="6" t="s">
        <v>54</v>
      </c>
      <c r="F41" s="7">
        <v>3</v>
      </c>
      <c r="G41" s="8">
        <v>311.15636000000001</v>
      </c>
      <c r="H41" s="9">
        <v>370.22</v>
      </c>
      <c r="I41" s="8">
        <v>88.1</v>
      </c>
      <c r="J41" s="9">
        <f t="shared" si="3"/>
        <v>85.667804008427424</v>
      </c>
      <c r="K41" s="5" t="s">
        <v>160</v>
      </c>
    </row>
    <row r="42" spans="1:11" ht="18.75" x14ac:dyDescent="0.3">
      <c r="A42" s="73"/>
      <c r="B42" s="74"/>
      <c r="C42" s="74"/>
      <c r="D42" s="74"/>
      <c r="E42" s="75"/>
      <c r="F42" s="74"/>
      <c r="G42" s="74"/>
      <c r="H42" s="74"/>
      <c r="I42" s="74"/>
      <c r="J42" s="74"/>
      <c r="K42" s="8"/>
    </row>
    <row r="43" spans="1:11" ht="30.95" customHeight="1" x14ac:dyDescent="0.3">
      <c r="A43" s="76"/>
      <c r="B43" s="8"/>
      <c r="C43" s="8" t="s">
        <v>58</v>
      </c>
      <c r="D43" s="8" t="s">
        <v>55</v>
      </c>
      <c r="E43" s="5" t="s">
        <v>56</v>
      </c>
      <c r="F43" s="8">
        <v>2</v>
      </c>
      <c r="G43" s="8" t="s">
        <v>59</v>
      </c>
      <c r="H43" s="8" t="s">
        <v>57</v>
      </c>
      <c r="I43" s="77" t="s">
        <v>60</v>
      </c>
      <c r="J43" s="8" t="s">
        <v>61</v>
      </c>
      <c r="K43" s="5" t="s">
        <v>160</v>
      </c>
    </row>
    <row r="44" spans="1:11" ht="26.1" customHeight="1" x14ac:dyDescent="0.3">
      <c r="A44" s="76"/>
      <c r="B44" s="8"/>
      <c r="C44" s="8" t="s">
        <v>62</v>
      </c>
      <c r="D44" s="8" t="s">
        <v>55</v>
      </c>
      <c r="E44" s="5" t="s">
        <v>56</v>
      </c>
      <c r="F44" s="8">
        <v>2</v>
      </c>
      <c r="G44" s="8" t="s">
        <v>63</v>
      </c>
      <c r="H44" s="8" t="s">
        <v>57</v>
      </c>
      <c r="I44" s="77" t="s">
        <v>64</v>
      </c>
      <c r="J44" s="8" t="s">
        <v>65</v>
      </c>
      <c r="K44" s="8" t="s">
        <v>29</v>
      </c>
    </row>
    <row r="45" spans="1:11" ht="18.75" x14ac:dyDescent="0.3">
      <c r="A45" s="78"/>
      <c r="B45" s="8"/>
      <c r="C45" s="4"/>
      <c r="D45" s="8"/>
      <c r="E45" s="5"/>
      <c r="F45" s="8"/>
      <c r="G45" s="8"/>
      <c r="H45" s="8"/>
      <c r="I45" s="77"/>
      <c r="J45" s="8"/>
      <c r="K45" s="8"/>
    </row>
    <row r="46" spans="1:11" ht="18.75" x14ac:dyDescent="0.3">
      <c r="A46" s="8"/>
      <c r="B46" s="8"/>
      <c r="C46" s="8" t="s">
        <v>68</v>
      </c>
      <c r="D46" s="8" t="s">
        <v>55</v>
      </c>
      <c r="E46" s="5" t="s">
        <v>66</v>
      </c>
      <c r="F46" s="8" t="s">
        <v>67</v>
      </c>
      <c r="G46" s="8">
        <v>305</v>
      </c>
      <c r="H46" s="8">
        <v>365.93400000000003</v>
      </c>
      <c r="I46" s="8">
        <v>95.1</v>
      </c>
      <c r="J46" s="8">
        <v>88.049019999999999</v>
      </c>
      <c r="K46" s="5" t="s">
        <v>160</v>
      </c>
    </row>
    <row r="47" spans="1:11" ht="18.75" x14ac:dyDescent="0.3">
      <c r="A47" s="8"/>
      <c r="B47" s="8"/>
      <c r="C47" s="8" t="s">
        <v>69</v>
      </c>
      <c r="D47" s="8" t="s">
        <v>55</v>
      </c>
      <c r="E47" s="5" t="s">
        <v>66</v>
      </c>
      <c r="F47" s="8" t="s">
        <v>67</v>
      </c>
      <c r="G47" s="8">
        <v>318.42</v>
      </c>
      <c r="H47" s="8">
        <v>365.93400000000003</v>
      </c>
      <c r="I47" s="8">
        <v>84.13</v>
      </c>
      <c r="J47" s="8">
        <v>85.861410000000006</v>
      </c>
      <c r="K47" s="8" t="s">
        <v>29</v>
      </c>
    </row>
    <row r="48" spans="1:11" ht="18.75" x14ac:dyDescent="0.3">
      <c r="A48" s="163"/>
      <c r="B48" s="8"/>
      <c r="C48" s="8"/>
      <c r="D48" s="8"/>
      <c r="E48" s="5"/>
      <c r="F48" s="8"/>
      <c r="G48" s="8"/>
      <c r="H48" s="8"/>
      <c r="I48" s="8"/>
      <c r="J48" s="8"/>
      <c r="K48" s="8"/>
    </row>
    <row r="49" spans="1:11" ht="18.75" hidden="1" x14ac:dyDescent="0.3">
      <c r="A49" s="72"/>
      <c r="B49" s="8"/>
      <c r="C49" s="8"/>
      <c r="D49" s="8"/>
      <c r="E49" s="5"/>
      <c r="F49" s="8"/>
      <c r="G49" s="8"/>
      <c r="H49" s="8">
        <v>365.93400000000003</v>
      </c>
      <c r="I49" s="8"/>
      <c r="J49" s="8"/>
      <c r="K49" s="79" t="s">
        <v>13</v>
      </c>
    </row>
    <row r="50" spans="1:11" ht="18.75" hidden="1" x14ac:dyDescent="0.3">
      <c r="A50" s="72"/>
      <c r="B50" s="8"/>
      <c r="C50" s="8"/>
      <c r="D50" s="8"/>
      <c r="E50" s="5"/>
      <c r="F50" s="8"/>
      <c r="G50" s="8"/>
      <c r="H50" s="8">
        <v>365.93400000000003</v>
      </c>
      <c r="I50" s="8"/>
      <c r="J50" s="8"/>
      <c r="K50" s="79" t="s">
        <v>13</v>
      </c>
    </row>
    <row r="51" spans="1:11" ht="18.75" x14ac:dyDescent="0.3">
      <c r="A51" s="72"/>
      <c r="B51" s="8"/>
      <c r="C51" s="8" t="s">
        <v>70</v>
      </c>
      <c r="D51" s="8" t="s">
        <v>55</v>
      </c>
      <c r="E51" s="5" t="s">
        <v>66</v>
      </c>
      <c r="F51" s="8" t="s">
        <v>71</v>
      </c>
      <c r="G51" s="8">
        <v>307.75</v>
      </c>
      <c r="H51" s="8">
        <v>378.99918000000002</v>
      </c>
      <c r="I51" s="8">
        <v>88.56</v>
      </c>
      <c r="J51" s="8">
        <v>84.144419999999997</v>
      </c>
      <c r="K51" s="5" t="s">
        <v>160</v>
      </c>
    </row>
    <row r="52" spans="1:11" ht="18.75" x14ac:dyDescent="0.3">
      <c r="A52" s="72"/>
      <c r="B52" s="8"/>
      <c r="C52" s="8" t="s">
        <v>72</v>
      </c>
      <c r="D52" s="8" t="s">
        <v>55</v>
      </c>
      <c r="E52" s="5" t="s">
        <v>66</v>
      </c>
      <c r="F52" s="8" t="s">
        <v>71</v>
      </c>
      <c r="G52" s="8">
        <v>314.98</v>
      </c>
      <c r="H52" s="8">
        <v>378.99918000000002</v>
      </c>
      <c r="I52" s="8">
        <v>85.53</v>
      </c>
      <c r="J52" s="8">
        <v>84.077020000000005</v>
      </c>
      <c r="K52" s="5" t="s">
        <v>160</v>
      </c>
    </row>
    <row r="53" spans="1:11" ht="18.75" x14ac:dyDescent="0.3">
      <c r="A53" s="83"/>
      <c r="B53" s="83"/>
      <c r="C53" s="83"/>
      <c r="D53" s="83"/>
      <c r="E53" s="83"/>
      <c r="F53" s="71"/>
      <c r="G53" s="84"/>
      <c r="H53" s="8"/>
      <c r="I53" s="12"/>
      <c r="J53" s="17"/>
      <c r="K53" s="15"/>
    </row>
    <row r="54" spans="1:11" ht="18.75" x14ac:dyDescent="0.3">
      <c r="A54" s="83"/>
      <c r="B54" s="83"/>
      <c r="C54" s="83" t="s">
        <v>75</v>
      </c>
      <c r="D54" s="83" t="s">
        <v>73</v>
      </c>
      <c r="E54" s="83" t="s">
        <v>74</v>
      </c>
      <c r="F54" s="71">
        <v>4</v>
      </c>
      <c r="G54" s="84">
        <v>462.57499999999999</v>
      </c>
      <c r="H54" s="8">
        <v>467.25400000000002</v>
      </c>
      <c r="I54" s="12">
        <v>82.73</v>
      </c>
      <c r="J54" s="17">
        <f t="shared" ref="J54:J56" si="4">(G54/H54*60)+(I54*0.4)</f>
        <v>92.491170472590937</v>
      </c>
      <c r="K54" s="5" t="s">
        <v>160</v>
      </c>
    </row>
    <row r="55" spans="1:11" ht="18.75" x14ac:dyDescent="0.3">
      <c r="A55" s="83"/>
      <c r="B55" s="83"/>
      <c r="C55" s="83" t="s">
        <v>76</v>
      </c>
      <c r="D55" s="83" t="s">
        <v>73</v>
      </c>
      <c r="E55" s="83" t="s">
        <v>74</v>
      </c>
      <c r="F55" s="71">
        <v>4</v>
      </c>
      <c r="G55" s="84">
        <v>442.58800000000002</v>
      </c>
      <c r="H55" s="8">
        <v>467.25400000000002</v>
      </c>
      <c r="I55" s="12">
        <v>89.03</v>
      </c>
      <c r="J55" s="17">
        <f t="shared" si="4"/>
        <v>92.444643487268166</v>
      </c>
      <c r="K55" s="5" t="s">
        <v>160</v>
      </c>
    </row>
    <row r="56" spans="1:11" ht="19.5" thickBot="1" x14ac:dyDescent="0.35">
      <c r="A56" s="83"/>
      <c r="B56" s="83"/>
      <c r="C56" s="83" t="s">
        <v>77</v>
      </c>
      <c r="D56" s="83" t="s">
        <v>73</v>
      </c>
      <c r="E56" s="83" t="s">
        <v>74</v>
      </c>
      <c r="F56" s="71">
        <v>4</v>
      </c>
      <c r="G56" s="84">
        <v>446.238</v>
      </c>
      <c r="H56" s="8">
        <v>467.25400000000002</v>
      </c>
      <c r="I56" s="12">
        <v>86.93</v>
      </c>
      <c r="J56" s="17">
        <f t="shared" si="4"/>
        <v>92.073339314377193</v>
      </c>
      <c r="K56" s="5" t="s">
        <v>160</v>
      </c>
    </row>
    <row r="57" spans="1:11" ht="19.5" thickBot="1" x14ac:dyDescent="0.35">
      <c r="A57" s="87"/>
      <c r="B57" s="87"/>
      <c r="C57" s="87"/>
      <c r="D57" s="87"/>
      <c r="E57" s="88"/>
      <c r="F57" s="87"/>
      <c r="G57" s="87"/>
      <c r="H57" s="89"/>
      <c r="I57" s="87"/>
      <c r="J57" s="20"/>
      <c r="K57" s="87"/>
    </row>
    <row r="58" spans="1:11" ht="19.5" thickBot="1" x14ac:dyDescent="0.35">
      <c r="A58" s="87"/>
      <c r="B58" s="87"/>
      <c r="C58" s="87" t="s">
        <v>80</v>
      </c>
      <c r="D58" s="87" t="s">
        <v>78</v>
      </c>
      <c r="E58" s="88" t="s">
        <v>79</v>
      </c>
      <c r="F58" s="87">
        <v>2</v>
      </c>
      <c r="G58" s="87">
        <v>273.06837000000002</v>
      </c>
      <c r="H58" s="89">
        <v>306.79942</v>
      </c>
      <c r="I58" s="87">
        <v>84.13</v>
      </c>
      <c r="J58" s="20">
        <f t="shared" ref="J58:J59" si="5">(G58/H58*100)*0.6+I58*0.4</f>
        <v>87.055302392162275</v>
      </c>
      <c r="K58" s="5" t="s">
        <v>160</v>
      </c>
    </row>
    <row r="59" spans="1:11" ht="19.5" thickBot="1" x14ac:dyDescent="0.35">
      <c r="A59" s="87"/>
      <c r="B59" s="87"/>
      <c r="C59" s="87" t="s">
        <v>81</v>
      </c>
      <c r="D59" s="87" t="s">
        <v>78</v>
      </c>
      <c r="E59" s="88" t="s">
        <v>79</v>
      </c>
      <c r="F59" s="87">
        <v>2</v>
      </c>
      <c r="G59" s="87">
        <v>220.31406000000001</v>
      </c>
      <c r="H59" s="89">
        <v>303.36488000000003</v>
      </c>
      <c r="I59" s="87">
        <v>78.06</v>
      </c>
      <c r="J59" s="20">
        <f t="shared" si="5"/>
        <v>74.798073571073886</v>
      </c>
      <c r="K59" s="5" t="s">
        <v>160</v>
      </c>
    </row>
    <row r="60" spans="1:11" ht="19.5" thickBot="1" x14ac:dyDescent="0.35">
      <c r="A60" s="90"/>
      <c r="B60" s="90"/>
      <c r="C60" s="90"/>
      <c r="D60" s="90"/>
      <c r="E60" s="85"/>
      <c r="F60" s="90"/>
      <c r="G60" s="90"/>
      <c r="H60" s="91"/>
      <c r="I60" s="90"/>
      <c r="J60" s="44"/>
      <c r="K60" s="90"/>
    </row>
    <row r="61" spans="1:11" ht="19.5" thickBot="1" x14ac:dyDescent="0.35">
      <c r="A61" s="92"/>
      <c r="B61" s="92"/>
      <c r="C61" s="92"/>
      <c r="D61" s="87"/>
      <c r="E61" s="93"/>
      <c r="F61" s="92"/>
      <c r="G61" s="92"/>
      <c r="H61" s="92"/>
      <c r="I61" s="92"/>
      <c r="J61" s="21"/>
      <c r="K61" s="92"/>
    </row>
    <row r="62" spans="1:11" ht="19.5" thickBot="1" x14ac:dyDescent="0.35">
      <c r="A62" s="92"/>
      <c r="B62" s="92"/>
      <c r="C62" s="92" t="s">
        <v>83</v>
      </c>
      <c r="D62" s="92" t="s">
        <v>78</v>
      </c>
      <c r="E62" s="93" t="s">
        <v>82</v>
      </c>
      <c r="F62" s="92">
        <v>2</v>
      </c>
      <c r="G62" s="92">
        <v>308.63177999999999</v>
      </c>
      <c r="H62" s="92">
        <v>329.40575000000001</v>
      </c>
      <c r="I62" s="92">
        <v>83.43</v>
      </c>
      <c r="J62" s="21">
        <v>89.58810066005222</v>
      </c>
      <c r="K62" s="5" t="s">
        <v>160</v>
      </c>
    </row>
    <row r="63" spans="1:11" ht="19.5" thickBot="1" x14ac:dyDescent="0.3">
      <c r="A63" s="92"/>
      <c r="B63" s="92"/>
      <c r="C63" s="92" t="s">
        <v>84</v>
      </c>
      <c r="D63" s="92" t="s">
        <v>78</v>
      </c>
      <c r="E63" s="93" t="s">
        <v>82</v>
      </c>
      <c r="F63" s="92">
        <v>2</v>
      </c>
      <c r="G63" s="92">
        <v>305.64996000000002</v>
      </c>
      <c r="H63" s="92">
        <v>324.24824999999998</v>
      </c>
      <c r="I63" s="92">
        <v>78.53</v>
      </c>
      <c r="J63" s="21">
        <v>87.970509105292024</v>
      </c>
      <c r="K63" s="92" t="s">
        <v>162</v>
      </c>
    </row>
    <row r="64" spans="1:11" ht="19.5" thickBot="1" x14ac:dyDescent="0.3">
      <c r="A64" s="92"/>
      <c r="B64" s="92"/>
      <c r="C64" s="92"/>
      <c r="D64" s="92"/>
      <c r="E64" s="93"/>
      <c r="F64" s="92"/>
      <c r="G64" s="92"/>
      <c r="H64" s="92"/>
      <c r="I64" s="92"/>
      <c r="J64" s="21"/>
      <c r="K64" s="92"/>
    </row>
    <row r="65" spans="1:11" ht="18.75" x14ac:dyDescent="0.3">
      <c r="A65" s="82"/>
      <c r="B65" s="82"/>
      <c r="C65" s="81"/>
      <c r="D65" s="81"/>
      <c r="E65" s="86"/>
      <c r="F65" s="81"/>
      <c r="G65" s="45"/>
      <c r="H65" s="45"/>
      <c r="I65" s="45"/>
      <c r="J65" s="46"/>
      <c r="K65" s="81"/>
    </row>
    <row r="66" spans="1:11" x14ac:dyDescent="0.25">
      <c r="A66" s="51"/>
      <c r="B66" s="51"/>
      <c r="C66" s="51"/>
      <c r="D66" s="53"/>
      <c r="E66" s="51"/>
      <c r="F66" s="51"/>
      <c r="G66" s="95"/>
      <c r="H66" s="51"/>
      <c r="I66" s="94"/>
      <c r="J66" s="51"/>
      <c r="K66" s="51"/>
    </row>
    <row r="67" spans="1:11" ht="18.75" x14ac:dyDescent="0.3">
      <c r="A67" s="51"/>
      <c r="B67" s="51"/>
      <c r="C67" s="51" t="s">
        <v>87</v>
      </c>
      <c r="D67" s="51" t="s">
        <v>85</v>
      </c>
      <c r="E67" s="51" t="s">
        <v>86</v>
      </c>
      <c r="F67" s="51">
        <v>3</v>
      </c>
      <c r="G67" s="51">
        <v>262.13600000000002</v>
      </c>
      <c r="H67" s="51">
        <v>351.41162000000003</v>
      </c>
      <c r="I67" s="51">
        <v>79.930000000000007</v>
      </c>
      <c r="J67" s="51">
        <v>76.729085721866568</v>
      </c>
      <c r="K67" s="5" t="s">
        <v>160</v>
      </c>
    </row>
    <row r="68" spans="1:1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</row>
    <row r="69" spans="1:11" x14ac:dyDescent="0.25">
      <c r="A69" s="52"/>
      <c r="B69" s="52"/>
      <c r="C69" s="52"/>
      <c r="D69" s="52"/>
      <c r="E69" s="53"/>
      <c r="F69" s="52"/>
      <c r="G69" s="52"/>
      <c r="H69" s="52"/>
      <c r="I69" s="52"/>
      <c r="J69" s="52"/>
      <c r="K69" s="49"/>
    </row>
    <row r="70" spans="1:11" ht="18.75" x14ac:dyDescent="0.3">
      <c r="A70" s="96"/>
      <c r="B70" s="96"/>
      <c r="C70" s="96" t="s">
        <v>90</v>
      </c>
      <c r="D70" s="96" t="s">
        <v>88</v>
      </c>
      <c r="E70" s="96" t="s">
        <v>89</v>
      </c>
      <c r="F70" s="97">
        <v>2</v>
      </c>
      <c r="G70" s="98">
        <v>360.55018000000001</v>
      </c>
      <c r="H70" s="98">
        <v>395.48777000000001</v>
      </c>
      <c r="I70" s="99">
        <v>90.9</v>
      </c>
      <c r="J70" s="99">
        <v>91.06</v>
      </c>
      <c r="K70" s="169" t="s">
        <v>160</v>
      </c>
    </row>
    <row r="71" spans="1:11" ht="18.75" x14ac:dyDescent="0.3">
      <c r="A71" s="171"/>
      <c r="B71" s="171"/>
      <c r="C71" s="171" t="s">
        <v>91</v>
      </c>
      <c r="D71" s="171" t="s">
        <v>88</v>
      </c>
      <c r="E71" s="171" t="s">
        <v>89</v>
      </c>
      <c r="F71" s="172">
        <v>2</v>
      </c>
      <c r="G71" s="173">
        <v>366.97921000000002</v>
      </c>
      <c r="H71" s="173">
        <v>395.48777000000001</v>
      </c>
      <c r="I71" s="174">
        <v>82.96</v>
      </c>
      <c r="J71" s="174">
        <v>88.86</v>
      </c>
      <c r="K71" s="5" t="s">
        <v>160</v>
      </c>
    </row>
    <row r="72" spans="1:11" x14ac:dyDescent="0.25">
      <c r="A72" s="165"/>
      <c r="B72" s="165"/>
      <c r="C72" s="165"/>
      <c r="D72" s="165"/>
      <c r="E72" s="165"/>
      <c r="F72" s="166"/>
      <c r="G72" s="167"/>
      <c r="H72" s="167"/>
      <c r="I72" s="168"/>
      <c r="J72" s="168"/>
      <c r="K72" s="170"/>
    </row>
    <row r="73" spans="1:11" s="40" customFormat="1" x14ac:dyDescent="0.25">
      <c r="A73" s="39"/>
      <c r="B73" s="39"/>
      <c r="C73" s="39"/>
      <c r="D73" s="29"/>
      <c r="E73" s="35"/>
      <c r="F73" s="29"/>
      <c r="G73" s="39"/>
      <c r="H73" s="29"/>
      <c r="I73" s="39"/>
      <c r="J73" s="42"/>
      <c r="K73" s="43"/>
    </row>
    <row r="74" spans="1:11" s="176" customFormat="1" ht="18.75" x14ac:dyDescent="0.3">
      <c r="A74" s="104"/>
      <c r="B74" s="104"/>
      <c r="C74" s="104" t="s">
        <v>107</v>
      </c>
      <c r="D74" s="2" t="s">
        <v>105</v>
      </c>
      <c r="E74" s="34" t="s">
        <v>106</v>
      </c>
      <c r="F74" s="2">
        <v>1</v>
      </c>
      <c r="G74" s="175">
        <v>454.95</v>
      </c>
      <c r="H74" s="2">
        <v>478.77</v>
      </c>
      <c r="I74" s="175">
        <v>96.96</v>
      </c>
      <c r="J74" s="105">
        <f t="shared" ref="J74:J87" si="6">((G74/H74)*100)*0.6+(I74*0.4)</f>
        <v>95.798850554546021</v>
      </c>
      <c r="K74" s="5" t="s">
        <v>160</v>
      </c>
    </row>
    <row r="75" spans="1:11" ht="18.75" x14ac:dyDescent="0.3">
      <c r="A75" s="106"/>
      <c r="B75" s="106"/>
      <c r="C75" s="106" t="s">
        <v>108</v>
      </c>
      <c r="D75" s="107" t="s">
        <v>105</v>
      </c>
      <c r="E75" s="108" t="s">
        <v>106</v>
      </c>
      <c r="F75" s="107">
        <v>1</v>
      </c>
      <c r="G75" s="109">
        <v>454.9</v>
      </c>
      <c r="H75" s="107">
        <v>478.77</v>
      </c>
      <c r="I75" s="110">
        <v>96.96</v>
      </c>
      <c r="J75" s="111">
        <f t="shared" si="6"/>
        <v>95.79258449777555</v>
      </c>
      <c r="K75" s="80" t="s">
        <v>160</v>
      </c>
    </row>
    <row r="76" spans="1:11" x14ac:dyDescent="0.25">
      <c r="A76" s="106"/>
      <c r="B76" s="106"/>
      <c r="C76" s="106" t="s">
        <v>109</v>
      </c>
      <c r="D76" s="2" t="s">
        <v>105</v>
      </c>
      <c r="E76" s="34" t="s">
        <v>106</v>
      </c>
      <c r="F76" s="2">
        <v>1</v>
      </c>
      <c r="G76" s="109">
        <v>468.1</v>
      </c>
      <c r="H76" s="2">
        <v>478.77</v>
      </c>
      <c r="I76" s="110">
        <v>92.76</v>
      </c>
      <c r="J76" s="105">
        <f t="shared" si="6"/>
        <v>95.766823485180794</v>
      </c>
      <c r="K76" s="41" t="s">
        <v>104</v>
      </c>
    </row>
    <row r="77" spans="1:11" x14ac:dyDescent="0.25">
      <c r="A77" s="106"/>
      <c r="B77" s="106"/>
      <c r="C77" s="106" t="s">
        <v>110</v>
      </c>
      <c r="D77" s="2" t="s">
        <v>105</v>
      </c>
      <c r="E77" s="34" t="s">
        <v>106</v>
      </c>
      <c r="F77" s="2">
        <v>1</v>
      </c>
      <c r="G77" s="109">
        <v>459.16</v>
      </c>
      <c r="H77" s="2">
        <v>478.77</v>
      </c>
      <c r="I77" s="110">
        <v>95.1</v>
      </c>
      <c r="J77" s="105">
        <f t="shared" si="6"/>
        <v>95.582452534619961</v>
      </c>
      <c r="K77" s="41" t="s">
        <v>111</v>
      </c>
    </row>
    <row r="78" spans="1:11" x14ac:dyDescent="0.25">
      <c r="A78" s="106"/>
      <c r="B78" s="106"/>
      <c r="C78" s="106"/>
      <c r="D78" s="2"/>
      <c r="E78" s="34"/>
      <c r="F78" s="2"/>
      <c r="G78" s="109"/>
      <c r="H78" s="2"/>
      <c r="I78" s="110"/>
      <c r="J78" s="105"/>
      <c r="K78" s="41"/>
    </row>
    <row r="79" spans="1:11" ht="18.75" x14ac:dyDescent="0.3">
      <c r="A79" s="106"/>
      <c r="B79" s="106"/>
      <c r="C79" s="106" t="s">
        <v>112</v>
      </c>
      <c r="D79" s="2" t="s">
        <v>105</v>
      </c>
      <c r="E79" s="34" t="s">
        <v>106</v>
      </c>
      <c r="F79" s="2">
        <v>1</v>
      </c>
      <c r="G79" s="109">
        <v>443.78</v>
      </c>
      <c r="H79" s="2">
        <v>494.03</v>
      </c>
      <c r="I79" s="110">
        <v>95.33</v>
      </c>
      <c r="J79" s="105">
        <f t="shared" si="6"/>
        <v>92.02913175313239</v>
      </c>
      <c r="K79" s="5" t="s">
        <v>160</v>
      </c>
    </row>
    <row r="80" spans="1:11" ht="18.75" x14ac:dyDescent="0.3">
      <c r="A80" s="106"/>
      <c r="B80" s="106"/>
      <c r="C80" s="106" t="s">
        <v>113</v>
      </c>
      <c r="D80" s="2" t="s">
        <v>105</v>
      </c>
      <c r="E80" s="34" t="s">
        <v>106</v>
      </c>
      <c r="F80" s="2">
        <v>1</v>
      </c>
      <c r="G80" s="109">
        <v>463.4</v>
      </c>
      <c r="H80" s="2">
        <v>494.03</v>
      </c>
      <c r="I80" s="110">
        <v>89.03</v>
      </c>
      <c r="J80" s="105">
        <f t="shared" si="6"/>
        <v>91.891982996983984</v>
      </c>
      <c r="K80" s="5" t="s">
        <v>160</v>
      </c>
    </row>
    <row r="81" spans="1:11" ht="18.75" x14ac:dyDescent="0.3">
      <c r="A81" s="106"/>
      <c r="B81" s="106"/>
      <c r="C81" s="106" t="s">
        <v>114</v>
      </c>
      <c r="D81" s="2" t="s">
        <v>105</v>
      </c>
      <c r="E81" s="34" t="s">
        <v>106</v>
      </c>
      <c r="F81" s="2">
        <v>1</v>
      </c>
      <c r="G81" s="109">
        <v>461.72</v>
      </c>
      <c r="H81" s="2">
        <v>473.27</v>
      </c>
      <c r="I81" s="110">
        <v>83.2</v>
      </c>
      <c r="J81" s="105">
        <f t="shared" si="6"/>
        <v>91.815719568111234</v>
      </c>
      <c r="K81" s="5" t="s">
        <v>160</v>
      </c>
    </row>
    <row r="82" spans="1:11" ht="18.75" x14ac:dyDescent="0.3">
      <c r="A82" s="106"/>
      <c r="B82" s="106"/>
      <c r="C82" s="106" t="s">
        <v>115</v>
      </c>
      <c r="D82" s="2" t="s">
        <v>105</v>
      </c>
      <c r="E82" s="34" t="s">
        <v>106</v>
      </c>
      <c r="F82" s="2">
        <v>1</v>
      </c>
      <c r="G82" s="109">
        <v>432.13</v>
      </c>
      <c r="H82" s="2">
        <v>473.27</v>
      </c>
      <c r="I82" s="110">
        <v>90.2</v>
      </c>
      <c r="J82" s="105">
        <f t="shared" si="6"/>
        <v>90.864372556891425</v>
      </c>
      <c r="K82" s="5" t="s">
        <v>160</v>
      </c>
    </row>
    <row r="83" spans="1:11" x14ac:dyDescent="0.25">
      <c r="A83" s="106"/>
      <c r="B83" s="106"/>
      <c r="C83" s="106"/>
      <c r="D83" s="2"/>
      <c r="E83" s="34"/>
      <c r="F83" s="2"/>
      <c r="G83" s="109"/>
      <c r="H83" s="2"/>
      <c r="I83" s="110"/>
      <c r="J83" s="105"/>
      <c r="K83" s="41"/>
    </row>
    <row r="84" spans="1:11" ht="18.75" x14ac:dyDescent="0.3">
      <c r="A84" s="106"/>
      <c r="B84" s="106"/>
      <c r="C84" s="106" t="s">
        <v>116</v>
      </c>
      <c r="D84" s="2" t="s">
        <v>105</v>
      </c>
      <c r="E84" s="34" t="s">
        <v>106</v>
      </c>
      <c r="F84" s="2">
        <v>1</v>
      </c>
      <c r="G84" s="109">
        <v>460.93</v>
      </c>
      <c r="H84" s="2">
        <v>494.03</v>
      </c>
      <c r="I84" s="110">
        <v>80.16</v>
      </c>
      <c r="J84" s="105">
        <f t="shared" si="6"/>
        <v>88.044001214501151</v>
      </c>
      <c r="K84" s="5" t="s">
        <v>160</v>
      </c>
    </row>
    <row r="85" spans="1:11" ht="18.75" x14ac:dyDescent="0.3">
      <c r="A85" s="106"/>
      <c r="B85" s="106"/>
      <c r="C85" s="106" t="s">
        <v>117</v>
      </c>
      <c r="D85" s="2" t="s">
        <v>105</v>
      </c>
      <c r="E85" s="34" t="s">
        <v>106</v>
      </c>
      <c r="F85" s="2">
        <v>1</v>
      </c>
      <c r="G85" s="109">
        <v>457.29</v>
      </c>
      <c r="H85" s="2">
        <v>494.03</v>
      </c>
      <c r="I85" s="110">
        <v>78.3</v>
      </c>
      <c r="J85" s="105">
        <f t="shared" si="6"/>
        <v>86.857922798210637</v>
      </c>
      <c r="K85" s="5" t="s">
        <v>160</v>
      </c>
    </row>
    <row r="86" spans="1:11" ht="18.75" x14ac:dyDescent="0.3">
      <c r="A86" s="106"/>
      <c r="B86" s="106"/>
      <c r="C86" s="106" t="s">
        <v>118</v>
      </c>
      <c r="D86" s="2" t="s">
        <v>105</v>
      </c>
      <c r="E86" s="34" t="s">
        <v>106</v>
      </c>
      <c r="F86" s="2">
        <v>1</v>
      </c>
      <c r="G86" s="109">
        <v>442.85</v>
      </c>
      <c r="H86" s="2">
        <v>494.03</v>
      </c>
      <c r="I86" s="110">
        <v>75.260000000000005</v>
      </c>
      <c r="J86" s="105">
        <f t="shared" si="6"/>
        <v>83.888183146772462</v>
      </c>
      <c r="K86" s="5" t="s">
        <v>160</v>
      </c>
    </row>
    <row r="87" spans="1:11" ht="18.75" x14ac:dyDescent="0.3">
      <c r="A87" s="106"/>
      <c r="B87" s="106"/>
      <c r="C87" s="106" t="s">
        <v>119</v>
      </c>
      <c r="D87" s="2" t="s">
        <v>105</v>
      </c>
      <c r="E87" s="34" t="s">
        <v>106</v>
      </c>
      <c r="F87" s="2">
        <v>1</v>
      </c>
      <c r="G87" s="109">
        <v>435.44</v>
      </c>
      <c r="H87" s="2">
        <v>494.03</v>
      </c>
      <c r="I87" s="110">
        <v>77.13</v>
      </c>
      <c r="J87" s="105">
        <f t="shared" si="6"/>
        <v>83.736237799323931</v>
      </c>
      <c r="K87" s="5" t="s">
        <v>160</v>
      </c>
    </row>
    <row r="88" spans="1:11" ht="16.5" thickBot="1" x14ac:dyDescent="0.3">
      <c r="A88" s="38"/>
      <c r="B88" s="38"/>
      <c r="C88" s="38"/>
      <c r="D88" s="107"/>
      <c r="E88" s="108"/>
      <c r="F88" s="107"/>
      <c r="G88" s="113"/>
      <c r="H88" s="107"/>
      <c r="I88" s="113"/>
      <c r="J88" s="111"/>
      <c r="K88" s="112"/>
    </row>
    <row r="89" spans="1:11" ht="16.5" thickBot="1" x14ac:dyDescent="0.3">
      <c r="A89" s="119"/>
      <c r="B89" s="37"/>
      <c r="C89" s="120"/>
      <c r="D89" s="114"/>
      <c r="E89" s="121"/>
      <c r="F89" s="37"/>
      <c r="G89" s="37"/>
      <c r="H89" s="37"/>
      <c r="I89" s="122"/>
      <c r="J89" s="123"/>
      <c r="K89" s="124"/>
    </row>
    <row r="90" spans="1:11" ht="38.25" thickBot="1" x14ac:dyDescent="0.35">
      <c r="A90" s="101"/>
      <c r="B90" s="102"/>
      <c r="C90" s="115" t="s">
        <v>121</v>
      </c>
      <c r="D90" s="114" t="s">
        <v>123</v>
      </c>
      <c r="E90" s="103" t="s">
        <v>120</v>
      </c>
      <c r="F90" s="102">
        <v>2</v>
      </c>
      <c r="G90" s="102">
        <v>251.02302</v>
      </c>
      <c r="H90" s="102">
        <v>314.03465</v>
      </c>
      <c r="I90" s="116">
        <v>78.06</v>
      </c>
      <c r="J90" s="117">
        <f t="shared" ref="J90:J91" si="7">((G90/H90)*100)*(0.6)+(I90*0.4)</f>
        <v>79.184889666156266</v>
      </c>
      <c r="K90" s="5" t="s">
        <v>160</v>
      </c>
    </row>
    <row r="91" spans="1:11" x14ac:dyDescent="0.25">
      <c r="A91" s="125"/>
      <c r="B91" s="29"/>
      <c r="C91" s="30" t="s">
        <v>122</v>
      </c>
      <c r="D91" s="126" t="s">
        <v>123</v>
      </c>
      <c r="E91" s="35" t="s">
        <v>120</v>
      </c>
      <c r="F91" s="29">
        <v>2</v>
      </c>
      <c r="G91" s="29">
        <v>230.80599000000001</v>
      </c>
      <c r="H91" s="29">
        <v>314.03465</v>
      </c>
      <c r="I91" s="31">
        <v>84.13</v>
      </c>
      <c r="J91" s="32">
        <f t="shared" si="7"/>
        <v>77.750189164794392</v>
      </c>
      <c r="K91" s="127" t="s">
        <v>162</v>
      </c>
    </row>
    <row r="92" spans="1:11" x14ac:dyDescent="0.25">
      <c r="A92" s="36"/>
      <c r="B92" s="29"/>
      <c r="C92" s="30"/>
      <c r="D92" s="37"/>
      <c r="E92" s="35"/>
      <c r="F92" s="29"/>
      <c r="G92" s="29"/>
      <c r="H92" s="29"/>
      <c r="I92" s="31"/>
      <c r="J92" s="32"/>
      <c r="K92" s="128"/>
    </row>
    <row r="93" spans="1:11" x14ac:dyDescent="0.25">
      <c r="A93" s="2"/>
      <c r="B93" s="2"/>
      <c r="C93" s="2"/>
      <c r="D93" s="2"/>
      <c r="E93" s="34"/>
      <c r="F93" s="2"/>
      <c r="G93" s="2"/>
      <c r="H93" s="2"/>
      <c r="I93" s="2"/>
      <c r="J93" s="2"/>
      <c r="K93" s="2"/>
    </row>
    <row r="94" spans="1:11" ht="18.75" x14ac:dyDescent="0.3">
      <c r="A94" s="2"/>
      <c r="B94" s="2"/>
      <c r="C94" s="2" t="s">
        <v>126</v>
      </c>
      <c r="D94" s="2" t="s">
        <v>124</v>
      </c>
      <c r="E94" s="34" t="s">
        <v>125</v>
      </c>
      <c r="F94" s="2">
        <v>2</v>
      </c>
      <c r="G94" s="2">
        <v>257.39810999999997</v>
      </c>
      <c r="H94" s="2">
        <v>294.43088999999998</v>
      </c>
      <c r="I94" s="2">
        <v>78.53</v>
      </c>
      <c r="J94" s="2">
        <v>83.865350258187931</v>
      </c>
      <c r="K94" s="5" t="s">
        <v>160</v>
      </c>
    </row>
    <row r="95" spans="1:11" x14ac:dyDescent="0.25">
      <c r="A95" s="2"/>
      <c r="B95" s="2"/>
      <c r="C95" s="2" t="s">
        <v>127</v>
      </c>
      <c r="D95" s="2" t="s">
        <v>124</v>
      </c>
      <c r="E95" s="34" t="s">
        <v>125</v>
      </c>
      <c r="F95" s="2">
        <v>2</v>
      </c>
      <c r="G95" s="2">
        <v>247.46628999999999</v>
      </c>
      <c r="H95" s="2">
        <v>294.43088999999998</v>
      </c>
      <c r="I95" s="2">
        <v>75.959999999999994</v>
      </c>
      <c r="J95" s="2">
        <v>80.813414522368902</v>
      </c>
      <c r="K95" s="2" t="s">
        <v>29</v>
      </c>
    </row>
    <row r="96" spans="1:11" x14ac:dyDescent="0.25">
      <c r="A96" s="54"/>
      <c r="B96" s="2"/>
      <c r="C96" s="2"/>
      <c r="D96" s="2"/>
      <c r="E96" s="34"/>
      <c r="F96" s="2"/>
      <c r="G96" s="55"/>
      <c r="H96" s="55"/>
      <c r="I96" s="56"/>
      <c r="J96" s="57"/>
      <c r="K96" s="58"/>
    </row>
    <row r="97" spans="1:11" x14ac:dyDescent="0.25">
      <c r="A97" s="54"/>
      <c r="B97" s="2"/>
      <c r="C97" s="2"/>
      <c r="D97" s="2"/>
      <c r="E97" s="34"/>
      <c r="F97" s="2"/>
      <c r="G97" s="55"/>
      <c r="H97" s="55"/>
      <c r="I97" s="56"/>
      <c r="J97" s="57"/>
      <c r="K97" s="58"/>
    </row>
    <row r="98" spans="1:11" ht="18.75" x14ac:dyDescent="0.3">
      <c r="A98" s="54"/>
      <c r="B98" s="2"/>
      <c r="C98" s="2" t="s">
        <v>130</v>
      </c>
      <c r="D98" s="2" t="s">
        <v>128</v>
      </c>
      <c r="E98" s="34" t="s">
        <v>129</v>
      </c>
      <c r="F98" s="2">
        <v>2</v>
      </c>
      <c r="G98" s="55">
        <v>293.23011000000002</v>
      </c>
      <c r="H98" s="55">
        <v>345.07929999999999</v>
      </c>
      <c r="I98" s="56">
        <v>99.06</v>
      </c>
      <c r="J98" s="57">
        <f t="shared" ref="J98:J100" si="8">((G98/H98)*100)*0.6+(I98*0.4)</f>
        <v>90.608821749667399</v>
      </c>
      <c r="K98" s="5" t="s">
        <v>160</v>
      </c>
    </row>
    <row r="99" spans="1:11" x14ac:dyDescent="0.25">
      <c r="A99" s="54"/>
      <c r="B99" s="2"/>
      <c r="C99" s="2" t="s">
        <v>131</v>
      </c>
      <c r="D99" s="2" t="s">
        <v>128</v>
      </c>
      <c r="E99" s="34" t="s">
        <v>129</v>
      </c>
      <c r="F99" s="2">
        <v>2</v>
      </c>
      <c r="G99" s="55">
        <v>267.41613000000001</v>
      </c>
      <c r="H99" s="55">
        <v>345.07929999999999</v>
      </c>
      <c r="I99" s="56">
        <v>91.6</v>
      </c>
      <c r="J99" s="57">
        <f t="shared" si="8"/>
        <v>83.136465595009611</v>
      </c>
      <c r="K99" s="58" t="s">
        <v>50</v>
      </c>
    </row>
    <row r="100" spans="1:11" x14ac:dyDescent="0.25">
      <c r="A100" s="54"/>
      <c r="B100" s="2"/>
      <c r="C100" s="2" t="s">
        <v>132</v>
      </c>
      <c r="D100" s="2" t="s">
        <v>128</v>
      </c>
      <c r="E100" s="34" t="s">
        <v>129</v>
      </c>
      <c r="F100" s="2">
        <v>2</v>
      </c>
      <c r="G100" s="55">
        <v>211.64639</v>
      </c>
      <c r="H100" s="55">
        <v>345.07929999999999</v>
      </c>
      <c r="I100" s="56">
        <v>89.5</v>
      </c>
      <c r="J100" s="57">
        <f t="shared" si="8"/>
        <v>72.599609249236352</v>
      </c>
      <c r="K100" s="58" t="s">
        <v>19</v>
      </c>
    </row>
    <row r="101" spans="1:11" x14ac:dyDescent="0.25">
      <c r="A101" s="136"/>
      <c r="B101" s="164"/>
      <c r="C101" s="133"/>
      <c r="D101" s="2"/>
      <c r="E101" s="34"/>
      <c r="F101" s="2"/>
      <c r="G101" s="2"/>
      <c r="H101" s="2"/>
      <c r="I101" s="41"/>
      <c r="J101" s="137"/>
      <c r="K101" s="135"/>
    </row>
    <row r="102" spans="1:11" ht="18.75" x14ac:dyDescent="0.3">
      <c r="A102" s="136"/>
      <c r="B102" s="118"/>
      <c r="C102" s="133" t="s">
        <v>135</v>
      </c>
      <c r="D102" s="2" t="s">
        <v>133</v>
      </c>
      <c r="E102" s="34" t="s">
        <v>134</v>
      </c>
      <c r="F102" s="2">
        <v>3</v>
      </c>
      <c r="G102" s="2" t="s">
        <v>136</v>
      </c>
      <c r="H102" s="2">
        <v>252.46992</v>
      </c>
      <c r="I102" s="41">
        <v>78.06</v>
      </c>
      <c r="J102" s="137">
        <v>94.997720000000001</v>
      </c>
      <c r="K102" s="5" t="s">
        <v>160</v>
      </c>
    </row>
    <row r="103" spans="1:11" x14ac:dyDescent="0.25">
      <c r="A103" s="136"/>
      <c r="B103" s="118"/>
      <c r="C103" s="133"/>
      <c r="D103" s="2"/>
      <c r="E103" s="34"/>
      <c r="F103" s="2"/>
      <c r="G103" s="2"/>
      <c r="H103" s="2"/>
      <c r="I103" s="41"/>
      <c r="J103" s="137"/>
      <c r="K103" s="132"/>
    </row>
    <row r="104" spans="1:11" ht="18.75" x14ac:dyDescent="0.3">
      <c r="A104" s="2"/>
      <c r="B104" s="2"/>
      <c r="C104" s="2" t="s">
        <v>138</v>
      </c>
      <c r="D104" s="102" t="s">
        <v>133</v>
      </c>
      <c r="E104" s="103" t="s">
        <v>137</v>
      </c>
      <c r="F104" s="2">
        <v>2</v>
      </c>
      <c r="G104" s="138">
        <v>389472</v>
      </c>
      <c r="H104" s="138">
        <v>420181</v>
      </c>
      <c r="I104" s="139">
        <v>93.46</v>
      </c>
      <c r="J104" s="2">
        <v>92.998000000000005</v>
      </c>
      <c r="K104" s="5" t="s">
        <v>160</v>
      </c>
    </row>
    <row r="105" spans="1:11" ht="18.75" x14ac:dyDescent="0.3">
      <c r="A105" s="2"/>
      <c r="B105" s="2"/>
      <c r="C105" s="2" t="s">
        <v>139</v>
      </c>
      <c r="D105" s="102" t="s">
        <v>133</v>
      </c>
      <c r="E105" s="103" t="s">
        <v>137</v>
      </c>
      <c r="F105" s="2">
        <v>2</v>
      </c>
      <c r="G105" s="138">
        <v>376733</v>
      </c>
      <c r="H105" s="138">
        <v>420181</v>
      </c>
      <c r="I105" s="139">
        <v>97.43</v>
      </c>
      <c r="J105" s="2">
        <v>92.766999999999996</v>
      </c>
      <c r="K105" s="5" t="s">
        <v>160</v>
      </c>
    </row>
    <row r="106" spans="1:11" x14ac:dyDescent="0.25">
      <c r="A106" s="2"/>
      <c r="B106" s="2"/>
      <c r="C106" s="2" t="s">
        <v>140</v>
      </c>
      <c r="D106" s="102" t="s">
        <v>133</v>
      </c>
      <c r="E106" s="103" t="s">
        <v>137</v>
      </c>
      <c r="F106" s="2">
        <v>2</v>
      </c>
      <c r="G106" s="138">
        <v>373000</v>
      </c>
      <c r="H106" s="138">
        <v>420181</v>
      </c>
      <c r="I106" s="139">
        <v>98.13</v>
      </c>
      <c r="J106" s="2">
        <v>92.513999999999996</v>
      </c>
      <c r="K106" s="2" t="s">
        <v>19</v>
      </c>
    </row>
    <row r="107" spans="1:11" x14ac:dyDescent="0.25">
      <c r="A107" s="2"/>
      <c r="B107" s="2"/>
      <c r="C107" s="2" t="s">
        <v>141</v>
      </c>
      <c r="D107" s="102" t="s">
        <v>133</v>
      </c>
      <c r="E107" s="103" t="s">
        <v>137</v>
      </c>
      <c r="F107" s="2">
        <v>2</v>
      </c>
      <c r="G107" s="138">
        <v>414401</v>
      </c>
      <c r="H107" s="138">
        <v>420181</v>
      </c>
      <c r="I107" s="139">
        <v>82.5</v>
      </c>
      <c r="J107" s="2">
        <v>92.174000000000007</v>
      </c>
      <c r="K107" s="2" t="s">
        <v>111</v>
      </c>
    </row>
    <row r="108" spans="1:11" x14ac:dyDescent="0.25">
      <c r="A108" s="2"/>
      <c r="B108" s="2"/>
      <c r="C108" s="2"/>
      <c r="D108" s="102"/>
      <c r="E108" s="103"/>
      <c r="F108" s="2"/>
      <c r="G108" s="138"/>
      <c r="H108" s="138"/>
      <c r="I108" s="139"/>
      <c r="J108" s="2"/>
      <c r="K108" s="131"/>
    </row>
    <row r="109" spans="1:11" ht="18.75" x14ac:dyDescent="0.3">
      <c r="A109" s="2"/>
      <c r="B109" s="2"/>
      <c r="C109" s="2" t="s">
        <v>142</v>
      </c>
      <c r="D109" s="102" t="s">
        <v>133</v>
      </c>
      <c r="E109" s="103" t="s">
        <v>137</v>
      </c>
      <c r="F109" s="2">
        <v>3</v>
      </c>
      <c r="G109" s="138">
        <v>412356</v>
      </c>
      <c r="H109" s="138">
        <v>451167</v>
      </c>
      <c r="I109" s="139">
        <v>81.099999999999994</v>
      </c>
      <c r="J109" s="2">
        <v>87.278000000000006</v>
      </c>
      <c r="K109" s="5" t="s">
        <v>160</v>
      </c>
    </row>
    <row r="110" spans="1:11" ht="18.75" x14ac:dyDescent="0.3">
      <c r="A110" s="2"/>
      <c r="B110" s="2"/>
      <c r="C110" s="2" t="s">
        <v>143</v>
      </c>
      <c r="D110" s="102" t="s">
        <v>133</v>
      </c>
      <c r="E110" s="103" t="s">
        <v>137</v>
      </c>
      <c r="F110" s="2">
        <v>3</v>
      </c>
      <c r="G110" s="138">
        <v>347293</v>
      </c>
      <c r="H110" s="138">
        <v>420181</v>
      </c>
      <c r="I110" s="139">
        <v>91.36</v>
      </c>
      <c r="J110" s="2">
        <v>86.135000000000005</v>
      </c>
      <c r="K110" s="5" t="s">
        <v>160</v>
      </c>
    </row>
    <row r="111" spans="1:11" ht="18.75" x14ac:dyDescent="0.3">
      <c r="A111" s="2"/>
      <c r="B111" s="2"/>
      <c r="C111" s="2" t="s">
        <v>144</v>
      </c>
      <c r="D111" s="102" t="s">
        <v>133</v>
      </c>
      <c r="E111" s="103" t="s">
        <v>137</v>
      </c>
      <c r="F111" s="2">
        <v>3</v>
      </c>
      <c r="G111" s="138">
        <v>384063</v>
      </c>
      <c r="H111" s="138">
        <v>451167</v>
      </c>
      <c r="I111" s="139">
        <v>87.16</v>
      </c>
      <c r="J111" s="2">
        <v>85.938999999999993</v>
      </c>
      <c r="K111" s="5" t="s">
        <v>160</v>
      </c>
    </row>
    <row r="112" spans="1:11" ht="18.75" x14ac:dyDescent="0.3">
      <c r="A112" s="2"/>
      <c r="B112" s="2"/>
      <c r="C112" s="2" t="s">
        <v>145</v>
      </c>
      <c r="D112" s="102" t="s">
        <v>133</v>
      </c>
      <c r="E112" s="103" t="s">
        <v>137</v>
      </c>
      <c r="F112" s="2">
        <v>3</v>
      </c>
      <c r="G112" s="138">
        <v>391711</v>
      </c>
      <c r="H112" s="138">
        <v>451167</v>
      </c>
      <c r="I112" s="139">
        <v>84.6</v>
      </c>
      <c r="J112" s="2">
        <v>85.933000000000007</v>
      </c>
      <c r="K112" s="5" t="s">
        <v>160</v>
      </c>
    </row>
    <row r="113" spans="1:11" x14ac:dyDescent="0.25">
      <c r="A113" s="129"/>
      <c r="B113" s="2"/>
      <c r="C113" s="2"/>
      <c r="D113" s="102"/>
      <c r="E113" s="103"/>
      <c r="F113" s="2"/>
      <c r="G113" s="138"/>
      <c r="H113" s="138"/>
      <c r="I113" s="139"/>
      <c r="J113" s="2"/>
      <c r="K113" s="41"/>
    </row>
    <row r="114" spans="1:11" ht="18.75" x14ac:dyDescent="0.3">
      <c r="A114" s="140"/>
      <c r="B114" s="133"/>
      <c r="C114" s="133" t="s">
        <v>147</v>
      </c>
      <c r="D114" s="133" t="s">
        <v>133</v>
      </c>
      <c r="E114" s="104" t="s">
        <v>146</v>
      </c>
      <c r="F114" s="133">
        <v>2</v>
      </c>
      <c r="G114" s="134">
        <v>339.67421999999999</v>
      </c>
      <c r="H114" s="115">
        <v>384.17005999999998</v>
      </c>
      <c r="I114" s="115">
        <v>78.53</v>
      </c>
      <c r="J114" s="141">
        <f t="shared" ref="J114" si="9">ROUND(((G114/H114)*100)*0.6+(I114*0.4),2)</f>
        <v>84.46</v>
      </c>
      <c r="K114" s="5" t="s">
        <v>160</v>
      </c>
    </row>
    <row r="115" spans="1:11" x14ac:dyDescent="0.25">
      <c r="A115" s="140"/>
      <c r="B115" s="133"/>
      <c r="C115" s="133"/>
      <c r="D115" s="133"/>
      <c r="E115" s="104"/>
      <c r="F115" s="133"/>
      <c r="G115" s="134"/>
      <c r="H115" s="115"/>
      <c r="I115" s="115"/>
      <c r="J115" s="141"/>
      <c r="K115" s="162"/>
    </row>
    <row r="116" spans="1:11" x14ac:dyDescent="0.25">
      <c r="A116" s="130"/>
      <c r="B116" s="133"/>
      <c r="C116" s="130"/>
      <c r="D116" s="130"/>
      <c r="E116" s="104"/>
      <c r="F116" s="133"/>
      <c r="G116" s="141"/>
      <c r="H116" s="141"/>
      <c r="I116" s="142"/>
      <c r="J116" s="142"/>
      <c r="K116" s="132"/>
    </row>
    <row r="117" spans="1:11" ht="18.75" x14ac:dyDescent="0.3">
      <c r="A117" s="145"/>
      <c r="B117" s="145"/>
      <c r="C117" s="145" t="s">
        <v>149</v>
      </c>
      <c r="D117" s="145" t="s">
        <v>133</v>
      </c>
      <c r="E117" s="146" t="s">
        <v>148</v>
      </c>
      <c r="F117" s="147" t="s">
        <v>67</v>
      </c>
      <c r="G117" s="148">
        <v>359.97</v>
      </c>
      <c r="H117" s="147">
        <v>352.4</v>
      </c>
      <c r="I117" s="147">
        <v>75.959999999999994</v>
      </c>
      <c r="J117" s="149">
        <f>(G117/H117)*100*(0.6) + (I117*0.4)</f>
        <v>91.672876276958007</v>
      </c>
      <c r="K117" s="5" t="s">
        <v>160</v>
      </c>
    </row>
    <row r="118" spans="1:11" x14ac:dyDescent="0.25">
      <c r="A118" s="145"/>
      <c r="B118" s="147"/>
      <c r="C118" s="145" t="s">
        <v>150</v>
      </c>
      <c r="D118" s="145" t="s">
        <v>133</v>
      </c>
      <c r="E118" s="146" t="s">
        <v>148</v>
      </c>
      <c r="F118" s="147" t="s">
        <v>67</v>
      </c>
      <c r="G118" s="148">
        <v>327.39999999999998</v>
      </c>
      <c r="H118" s="147">
        <v>352.4</v>
      </c>
      <c r="I118" s="147">
        <v>82.5</v>
      </c>
      <c r="J118" s="148">
        <f>(G118/H118)*100*(0.6) + (I118*0.4)</f>
        <v>88.743473325766175</v>
      </c>
      <c r="K118" s="150" t="s">
        <v>29</v>
      </c>
    </row>
    <row r="119" spans="1:11" x14ac:dyDescent="0.25">
      <c r="A119" s="147"/>
      <c r="B119" s="147"/>
      <c r="C119" s="145"/>
      <c r="D119" s="145"/>
      <c r="E119" s="146"/>
      <c r="F119" s="147"/>
      <c r="G119" s="148"/>
      <c r="H119" s="147"/>
      <c r="I119" s="147"/>
      <c r="J119" s="148"/>
      <c r="K119" s="159"/>
    </row>
    <row r="120" spans="1:11" x14ac:dyDescent="0.25">
      <c r="A120" s="100"/>
    </row>
    <row r="121" spans="1:11" x14ac:dyDescent="0.25">
      <c r="A121" s="100"/>
    </row>
    <row r="122" spans="1:11" ht="18.75" x14ac:dyDescent="0.3">
      <c r="A122" s="156"/>
      <c r="B122" s="156"/>
      <c r="C122" s="151" t="s">
        <v>163</v>
      </c>
      <c r="D122" s="152" t="s">
        <v>133</v>
      </c>
      <c r="E122" s="153" t="s">
        <v>154</v>
      </c>
      <c r="F122" s="154">
        <v>2</v>
      </c>
      <c r="G122" s="155">
        <v>381.58330999999998</v>
      </c>
      <c r="H122" s="148">
        <v>397.85115000000002</v>
      </c>
      <c r="I122" s="148">
        <v>87.4</v>
      </c>
      <c r="J122" s="148">
        <f t="shared" ref="J122:J123" si="10">(G122/H122*100)*0.6 + I122*0.4</f>
        <v>92.506644266329261</v>
      </c>
      <c r="K122" s="5" t="s">
        <v>160</v>
      </c>
    </row>
    <row r="123" spans="1:11" x14ac:dyDescent="0.25">
      <c r="A123" s="147"/>
      <c r="B123" s="147"/>
      <c r="C123" s="151" t="s">
        <v>155</v>
      </c>
      <c r="D123" s="152" t="s">
        <v>133</v>
      </c>
      <c r="E123" s="153" t="s">
        <v>154</v>
      </c>
      <c r="F123" s="154">
        <v>2</v>
      </c>
      <c r="G123" s="155">
        <v>375.80358000000001</v>
      </c>
      <c r="H123" s="148">
        <v>397.85115000000002</v>
      </c>
      <c r="I123" s="148">
        <v>86.7</v>
      </c>
      <c r="J123" s="148">
        <f t="shared" si="10"/>
        <v>91.355002196173103</v>
      </c>
      <c r="K123" s="150" t="s">
        <v>29</v>
      </c>
    </row>
    <row r="124" spans="1:11" x14ac:dyDescent="0.25">
      <c r="A124" s="147"/>
      <c r="B124" s="147"/>
      <c r="C124" s="151"/>
      <c r="D124" s="160"/>
      <c r="E124" s="152"/>
      <c r="F124" s="154"/>
      <c r="G124" s="161"/>
      <c r="H124" s="148"/>
      <c r="I124" s="148"/>
      <c r="J124" s="148"/>
      <c r="K124" s="150"/>
    </row>
    <row r="125" spans="1:11" ht="18.75" x14ac:dyDescent="0.3">
      <c r="A125" s="147"/>
      <c r="B125" s="147"/>
      <c r="C125" s="147" t="s">
        <v>152</v>
      </c>
      <c r="D125" s="147" t="s">
        <v>133</v>
      </c>
      <c r="E125" s="147" t="s">
        <v>151</v>
      </c>
      <c r="F125" s="147">
        <v>3</v>
      </c>
      <c r="G125" s="147">
        <v>360.85599999999999</v>
      </c>
      <c r="H125" s="147">
        <v>377.02</v>
      </c>
      <c r="I125" s="147">
        <v>79</v>
      </c>
      <c r="J125" s="148">
        <f t="shared" ref="J125:J126" si="11">(G125/H125*100*0.6) + (I125*0.4)</f>
        <v>89.027616572065142</v>
      </c>
      <c r="K125" s="5" t="s">
        <v>160</v>
      </c>
    </row>
    <row r="126" spans="1:11" x14ac:dyDescent="0.25">
      <c r="A126" s="147"/>
      <c r="B126" s="147"/>
      <c r="C126" s="147" t="s">
        <v>153</v>
      </c>
      <c r="D126" s="147" t="s">
        <v>133</v>
      </c>
      <c r="E126" s="147" t="s">
        <v>151</v>
      </c>
      <c r="F126" s="147">
        <v>3</v>
      </c>
      <c r="G126" s="147">
        <v>328.51</v>
      </c>
      <c r="H126" s="147">
        <v>377.02</v>
      </c>
      <c r="I126" s="147">
        <v>91.83</v>
      </c>
      <c r="J126" s="148">
        <f t="shared" si="11"/>
        <v>89.011985146676565</v>
      </c>
      <c r="K126" s="157" t="s">
        <v>29</v>
      </c>
    </row>
    <row r="127" spans="1:11" x14ac:dyDescent="0.25">
      <c r="A127" s="147"/>
      <c r="B127" s="147"/>
      <c r="C127" s="147"/>
      <c r="D127" s="147"/>
      <c r="E127" s="147"/>
      <c r="F127" s="147"/>
      <c r="G127" s="147"/>
      <c r="H127" s="147"/>
      <c r="I127" s="147"/>
      <c r="J127" s="148"/>
      <c r="K127" s="158"/>
    </row>
  </sheetData>
  <mergeCells count="3">
    <mergeCell ref="A2:K2"/>
    <mergeCell ref="A3:K3"/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10.25" x14ac:dyDescent="0.25">
      <c r="A262" s="22" t="s">
        <v>92</v>
      </c>
      <c r="B262" s="23" t="s">
        <v>93</v>
      </c>
      <c r="C262" s="23" t="s">
        <v>94</v>
      </c>
      <c r="D262" s="23" t="s">
        <v>88</v>
      </c>
      <c r="E262" s="23" t="s">
        <v>95</v>
      </c>
      <c r="F262" s="24">
        <v>2</v>
      </c>
      <c r="G262" s="25"/>
      <c r="H262" s="25"/>
      <c r="I262" s="25"/>
      <c r="J262" s="22" t="s">
        <v>96</v>
      </c>
      <c r="K262" s="1"/>
    </row>
    <row r="263" spans="1:11" ht="110.25" x14ac:dyDescent="0.25">
      <c r="A263" s="22" t="s">
        <v>97</v>
      </c>
      <c r="B263" s="23" t="s">
        <v>98</v>
      </c>
      <c r="C263" s="23" t="s">
        <v>99</v>
      </c>
      <c r="D263" s="23" t="s">
        <v>88</v>
      </c>
      <c r="E263" s="23" t="s">
        <v>95</v>
      </c>
      <c r="F263" s="24">
        <v>2</v>
      </c>
      <c r="G263" s="25"/>
      <c r="H263" s="25"/>
      <c r="I263" s="25"/>
      <c r="J263" s="22" t="s">
        <v>96</v>
      </c>
      <c r="K263" s="1"/>
    </row>
    <row r="264" spans="1:11" ht="283.5" x14ac:dyDescent="0.25">
      <c r="A264" s="22" t="s">
        <v>100</v>
      </c>
      <c r="B264" s="23" t="s">
        <v>101</v>
      </c>
      <c r="C264" s="23" t="s">
        <v>102</v>
      </c>
      <c r="D264" s="23" t="s">
        <v>88</v>
      </c>
      <c r="E264" s="23" t="s">
        <v>95</v>
      </c>
      <c r="F264" s="24">
        <v>2</v>
      </c>
      <c r="G264" s="26"/>
      <c r="H264" s="26"/>
      <c r="I264" s="26"/>
      <c r="J264" s="27" t="s">
        <v>103</v>
      </c>
      <c r="K264" s="1"/>
    </row>
    <row r="265" spans="1:11" ht="15.75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5.75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1"/>
    </row>
    <row r="263" spans="1:11" ht="15.75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1"/>
    </row>
    <row r="264" spans="1:11" ht="15.75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1"/>
    </row>
    <row r="265" spans="1:11" ht="15.75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dcterms:created xsi:type="dcterms:W3CDTF">2026-07-29T07:14:10Z</dcterms:created>
  <dcterms:modified xsi:type="dcterms:W3CDTF">2026-08-11T05:13:29Z</dcterms:modified>
</cp:coreProperties>
</file>