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can\Desktop\KAYIT-KABUL SERCAN\YATAY GEÇİŞ\NOT ORTALAMASI\2026-2027 GÜZ\KAYIT DUYURUSU\"/>
    </mc:Choice>
  </mc:AlternateContent>
  <bookViews>
    <workbookView xWindow="0" yWindow="0" windowWidth="28800" windowHeight="12345"/>
  </bookViews>
  <sheets>
    <sheet name="Sayfa1" sheetId="1" r:id="rId1"/>
    <sheet name="Sayfa2" sheetId="2" r:id="rId2"/>
    <sheet name="Sayfa3" sheetId="3" r:id="rId3"/>
  </sheets>
  <calcPr calcId="162913"/>
</workbook>
</file>

<file path=xl/calcChain.xml><?xml version="1.0" encoding="utf-8"?>
<calcChain xmlns="http://schemas.openxmlformats.org/spreadsheetml/2006/main">
  <c r="J522" i="1" l="1"/>
  <c r="J520" i="1"/>
  <c r="J519" i="1"/>
  <c r="J518" i="1"/>
  <c r="J517" i="1"/>
  <c r="J515" i="1"/>
  <c r="J514" i="1"/>
  <c r="J513" i="1"/>
  <c r="J512" i="1"/>
  <c r="J510" i="1"/>
  <c r="J509" i="1"/>
  <c r="J507" i="1"/>
  <c r="J506" i="1"/>
  <c r="J505" i="1"/>
  <c r="J504" i="1"/>
  <c r="J501" i="1"/>
  <c r="J499" i="1"/>
  <c r="J498" i="1"/>
  <c r="J497" i="1"/>
  <c r="J496" i="1"/>
  <c r="J124" i="1" l="1"/>
  <c r="J127" i="1"/>
  <c r="J549" i="1"/>
  <c r="J548" i="1"/>
  <c r="J547" i="1"/>
  <c r="J546" i="1"/>
  <c r="J545" i="1"/>
  <c r="J543" i="1"/>
  <c r="J540" i="1"/>
  <c r="J539" i="1"/>
  <c r="J537" i="1"/>
  <c r="J536" i="1"/>
  <c r="J535" i="1"/>
  <c r="J534" i="1"/>
  <c r="J452" i="1" l="1"/>
  <c r="J451" i="1"/>
  <c r="J450" i="1"/>
  <c r="J449" i="1"/>
  <c r="J426" i="1"/>
  <c r="J425" i="1"/>
  <c r="J424" i="1"/>
  <c r="J140" i="1" l="1"/>
  <c r="J139" i="1"/>
  <c r="J138" i="1"/>
  <c r="J137" i="1"/>
  <c r="J494" i="1" l="1"/>
  <c r="J493" i="1"/>
  <c r="J492" i="1"/>
  <c r="J490" i="1"/>
  <c r="J489" i="1"/>
  <c r="J488" i="1"/>
  <c r="J487" i="1"/>
  <c r="J459" i="1"/>
  <c r="J456" i="1"/>
  <c r="J455" i="1"/>
  <c r="J454" i="1"/>
  <c r="J447" i="1"/>
  <c r="J445" i="1"/>
  <c r="J444" i="1"/>
  <c r="J442" i="1"/>
  <c r="J440" i="1"/>
  <c r="J438" i="1"/>
  <c r="J437" i="1"/>
  <c r="J435" i="1"/>
  <c r="J433" i="1"/>
  <c r="J432" i="1"/>
  <c r="J431" i="1"/>
  <c r="J430" i="1"/>
  <c r="J429" i="1"/>
  <c r="J428" i="1"/>
  <c r="J422" i="1"/>
  <c r="J421" i="1"/>
  <c r="J420" i="1"/>
  <c r="J418" i="1"/>
  <c r="J417" i="1"/>
  <c r="J416" i="1"/>
  <c r="J415" i="1"/>
  <c r="J414" i="1"/>
  <c r="J413" i="1"/>
  <c r="J373" i="1" l="1"/>
  <c r="J372" i="1"/>
  <c r="J371" i="1"/>
  <c r="J370" i="1"/>
  <c r="J368" i="1"/>
  <c r="J367" i="1"/>
  <c r="J366" i="1"/>
  <c r="J365" i="1"/>
  <c r="J363" i="1"/>
  <c r="J362" i="1"/>
  <c r="J361" i="1"/>
  <c r="J360" i="1"/>
  <c r="J359" i="1"/>
  <c r="J358" i="1"/>
  <c r="J357" i="1"/>
  <c r="J356" i="1"/>
  <c r="J355" i="1"/>
  <c r="J354" i="1"/>
  <c r="J353" i="1"/>
  <c r="J352" i="1"/>
  <c r="J351" i="1"/>
  <c r="J350" i="1"/>
  <c r="J349" i="1"/>
  <c r="J348" i="1"/>
  <c r="J347" i="1"/>
  <c r="J346" i="1"/>
  <c r="J345" i="1"/>
  <c r="J344" i="1"/>
  <c r="J343" i="1"/>
  <c r="J342" i="1"/>
  <c r="J341" i="1"/>
  <c r="J340" i="1"/>
  <c r="J333" i="1" l="1"/>
  <c r="J332" i="1"/>
  <c r="J331" i="1"/>
  <c r="J330" i="1"/>
  <c r="J329" i="1"/>
  <c r="J328" i="1"/>
  <c r="J327" i="1"/>
  <c r="J326" i="1"/>
  <c r="J289" i="1" l="1"/>
  <c r="J254" i="1" l="1"/>
  <c r="J253" i="1"/>
  <c r="J252" i="1"/>
  <c r="J251" i="1"/>
  <c r="J250" i="1"/>
  <c r="J249" i="1"/>
  <c r="J248" i="1"/>
  <c r="J247" i="1"/>
  <c r="J246" i="1"/>
  <c r="J245" i="1"/>
  <c r="J244" i="1"/>
  <c r="J243" i="1"/>
  <c r="J241" i="1"/>
  <c r="J240" i="1"/>
  <c r="J239" i="1"/>
  <c r="J238" i="1"/>
  <c r="J236" i="1"/>
  <c r="J234" i="1"/>
  <c r="J233" i="1"/>
  <c r="J232" i="1"/>
  <c r="J231" i="1"/>
  <c r="J229" i="1"/>
  <c r="J228" i="1"/>
  <c r="J227" i="1"/>
  <c r="J225" i="1"/>
  <c r="J223" i="1"/>
  <c r="J219" i="1"/>
  <c r="J218" i="1"/>
  <c r="J217" i="1"/>
  <c r="J216" i="1"/>
  <c r="J215" i="1"/>
  <c r="J194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J136" i="1" l="1"/>
  <c r="J135" i="1"/>
  <c r="J134" i="1"/>
  <c r="J133" i="1"/>
  <c r="J129" i="1"/>
  <c r="J128" i="1"/>
  <c r="J126" i="1"/>
  <c r="J125" i="1"/>
  <c r="J122" i="1" l="1"/>
  <c r="J121" i="1"/>
  <c r="J120" i="1"/>
  <c r="J119" i="1"/>
  <c r="J95" i="1" l="1"/>
  <c r="J94" i="1"/>
  <c r="J117" i="1"/>
  <c r="J116" i="1"/>
  <c r="J93" i="1"/>
  <c r="J92" i="1"/>
  <c r="J90" i="1"/>
  <c r="J89" i="1"/>
  <c r="J78" i="1" l="1"/>
  <c r="J77" i="1"/>
  <c r="J76" i="1"/>
  <c r="J75" i="1"/>
  <c r="J74" i="1"/>
  <c r="J73" i="1"/>
  <c r="J72" i="1"/>
  <c r="J71" i="1"/>
  <c r="J57" i="1"/>
  <c r="J56" i="1"/>
  <c r="J55" i="1"/>
  <c r="J54" i="1"/>
  <c r="J53" i="1"/>
  <c r="J52" i="1"/>
  <c r="J51" i="1"/>
  <c r="J50" i="1"/>
  <c r="J49" i="1"/>
  <c r="J48" i="1"/>
  <c r="J47" i="1"/>
  <c r="J46" i="1"/>
  <c r="J44" i="1"/>
  <c r="J43" i="1"/>
  <c r="J42" i="1"/>
  <c r="J41" i="1"/>
  <c r="J40" i="1"/>
  <c r="J39" i="1"/>
  <c r="J38" i="1"/>
  <c r="J37" i="1"/>
  <c r="J36" i="1"/>
  <c r="J34" i="1" l="1"/>
  <c r="J33" i="1"/>
  <c r="J32" i="1"/>
  <c r="J31" i="1"/>
  <c r="J30" i="1"/>
  <c r="J29" i="1"/>
  <c r="J28" i="1"/>
  <c r="J27" i="1"/>
  <c r="J26" i="1" l="1"/>
  <c r="J25" i="1"/>
  <c r="J24" i="1"/>
  <c r="J23" i="1"/>
  <c r="J22" i="1"/>
  <c r="J21" i="1"/>
  <c r="J20" i="1"/>
  <c r="J19" i="1"/>
  <c r="J18" i="1"/>
  <c r="J17" i="1"/>
  <c r="J16" i="1"/>
  <c r="J15" i="1"/>
</calcChain>
</file>

<file path=xl/sharedStrings.xml><?xml version="1.0" encoding="utf-8"?>
<sst xmlns="http://schemas.openxmlformats.org/spreadsheetml/2006/main" count="1904" uniqueCount="693">
  <si>
    <t>Yurt içi Kurumlar Arası Yatay Geçiş Başvuru Sonuçları</t>
  </si>
  <si>
    <t>Yatay geçiş için geliştirilen formül: 
X = Öğrencinin geçiş yapmak istediği programın puan türündeki ÖSYS/YKS puanı , 
Y = Geçiş yapmak istenen programın kayıt olunan yıla ait ÖSYS/YKS taban puanı,
Z = Genel akademik ortalama (100’lük sistem) 
Değerlendirmeye esas puan = [(X/Y)x100]x(0,60) + (Zx0,40)</t>
  </si>
  <si>
    <t>Ad</t>
  </si>
  <si>
    <t>Soyad</t>
  </si>
  <si>
    <t>Aday No</t>
  </si>
  <si>
    <t xml:space="preserve">  Fakülte/Yüksekokul/ MYO</t>
  </si>
  <si>
    <t>Program</t>
  </si>
  <si>
    <t>İntibak Ettirildiği Sınıf</t>
  </si>
  <si>
    <t>Öğrencinin geçiş yapmak istediği programın puan türündeki ÖSYS/YKS/ÖZYES puanı   (X)</t>
  </si>
  <si>
    <t>Geçiş yapmak istenen programın kayıt olunan yıla ait ÖSYS/YKS/ÖZYES taban puanı (Y)</t>
  </si>
  <si>
    <t>Genel akademik ortalama (100’lük sistem) (Z)</t>
  </si>
  <si>
    <t>Değerlendirmeye esas puan  [(X/Y)x100]x(0,60) + (Zx0,40)]</t>
  </si>
  <si>
    <t>Sonuç</t>
  </si>
  <si>
    <t xml:space="preserve">Devlet Türk Musikisi Konservatuvarı </t>
  </si>
  <si>
    <t>Türk Müziği Bölümü (Türk Sanat Müziği Anasanat Dalı)</t>
  </si>
  <si>
    <t>ASIL</t>
  </si>
  <si>
    <t>Türk Müziği Bölümü (Türk Halk Müziği Anasanat Dalı)</t>
  </si>
  <si>
    <t>Ses Eğitimi Bölümü  (Türk Sanat Müziği Anasanat Dalı)</t>
  </si>
  <si>
    <t>95.10</t>
  </si>
  <si>
    <t xml:space="preserve">Ses Eğitimi  Bölümü (Türk Halk Müziği Anasanat Dalı) </t>
  </si>
  <si>
    <t>81.10</t>
  </si>
  <si>
    <t>YG260101402</t>
  </si>
  <si>
    <t>YG260100016</t>
  </si>
  <si>
    <t>YG260101877</t>
  </si>
  <si>
    <t>YG260100506</t>
  </si>
  <si>
    <t>YG260100820</t>
  </si>
  <si>
    <t>YG260101023</t>
  </si>
  <si>
    <t>Bergama Meslek Yüksekokulu</t>
  </si>
  <si>
    <t>Turizm Animasyonu</t>
  </si>
  <si>
    <t>YG260101918</t>
  </si>
  <si>
    <t>Sağlık Bilimleri Fakültesi</t>
  </si>
  <si>
    <t>Fizyoterapi ve Rehabilitasyon Bölümü</t>
  </si>
  <si>
    <t>YG260100104</t>
  </si>
  <si>
    <t>YG260101727</t>
  </si>
  <si>
    <t>YG260100276</t>
  </si>
  <si>
    <t>YG260100645</t>
  </si>
  <si>
    <t>YG260102339</t>
  </si>
  <si>
    <t>YG260100851</t>
  </si>
  <si>
    <t>1. YEDEK</t>
  </si>
  <si>
    <t>YG260100812</t>
  </si>
  <si>
    <t>2. YEDEK</t>
  </si>
  <si>
    <t>YG260102623</t>
  </si>
  <si>
    <t>3. YEDEK</t>
  </si>
  <si>
    <t>YG260102091</t>
  </si>
  <si>
    <t>4. YEDEK</t>
  </si>
  <si>
    <t>YG260100926</t>
  </si>
  <si>
    <t>5. YEDEK</t>
  </si>
  <si>
    <t>YG260101129</t>
  </si>
  <si>
    <t>6. YEDEK</t>
  </si>
  <si>
    <t>YG260100562</t>
  </si>
  <si>
    <t xml:space="preserve">Sağlık Bilimleri Fakültesi </t>
  </si>
  <si>
    <t xml:space="preserve">Odyoloji </t>
  </si>
  <si>
    <t>YG260100683</t>
  </si>
  <si>
    <t>YG260101563</t>
  </si>
  <si>
    <t>YG260100686</t>
  </si>
  <si>
    <t>YG260100159</t>
  </si>
  <si>
    <t>EBELİK</t>
  </si>
  <si>
    <t>ASİL</t>
  </si>
  <si>
    <t>YG260101761</t>
  </si>
  <si>
    <t>YG260100584</t>
  </si>
  <si>
    <t>YG260101829</t>
  </si>
  <si>
    <t>YG260101908</t>
  </si>
  <si>
    <t>YG260101480</t>
  </si>
  <si>
    <t>YG260100674</t>
  </si>
  <si>
    <t>YEDEK</t>
  </si>
  <si>
    <t>YG260101800</t>
  </si>
  <si>
    <t>YG260100505</t>
  </si>
  <si>
    <t>YG260102519</t>
  </si>
  <si>
    <t>YG260100516</t>
  </si>
  <si>
    <t>YG260100608</t>
  </si>
  <si>
    <t>YG260100228</t>
  </si>
  <si>
    <t xml:space="preserve">Beslenme ve Diyetetik </t>
  </si>
  <si>
    <t>YG260101415</t>
  </si>
  <si>
    <t>YG260100231</t>
  </si>
  <si>
    <t>YG260101473</t>
  </si>
  <si>
    <t>YG260100117</t>
  </si>
  <si>
    <t>YG260102092</t>
  </si>
  <si>
    <t>YG260101417</t>
  </si>
  <si>
    <t>YG260100888</t>
  </si>
  <si>
    <t>YG260101594</t>
  </si>
  <si>
    <t>YG260102014</t>
  </si>
  <si>
    <t>YG260102193</t>
  </si>
  <si>
    <t>YG260101053</t>
  </si>
  <si>
    <t>YG260100221</t>
  </si>
  <si>
    <t>YG260100220</t>
  </si>
  <si>
    <t>YG260102004</t>
  </si>
  <si>
    <t>YG260101840</t>
  </si>
  <si>
    <t>YG260102057</t>
  </si>
  <si>
    <t>Odyoloji</t>
  </si>
  <si>
    <t>YG260100084</t>
  </si>
  <si>
    <t xml:space="preserve">ASIL </t>
  </si>
  <si>
    <t>YG260101158</t>
  </si>
  <si>
    <t>YG260101504</t>
  </si>
  <si>
    <t>YG260101809</t>
  </si>
  <si>
    <t xml:space="preserve">1. YEDEK </t>
  </si>
  <si>
    <t>YG260101244</t>
  </si>
  <si>
    <t>YG260101260</t>
  </si>
  <si>
    <t>YG260101988</t>
  </si>
  <si>
    <t>YG260100079</t>
  </si>
  <si>
    <t>YG260102097</t>
  </si>
  <si>
    <t>YG260100804</t>
  </si>
  <si>
    <t>YG260101010</t>
  </si>
  <si>
    <t>YG260100397</t>
  </si>
  <si>
    <t>YG260100721</t>
  </si>
  <si>
    <t>YG260100808</t>
  </si>
  <si>
    <t>YG260101303</t>
  </si>
  <si>
    <t>YG260100892</t>
  </si>
  <si>
    <t>YG260100700</t>
  </si>
  <si>
    <t>Bilgisayar ve Bilişim Bilimleri Fakültesi</t>
  </si>
  <si>
    <t>Bilgisayar Mühendisliği (İngilizce)</t>
  </si>
  <si>
    <t>YG260100124</t>
  </si>
  <si>
    <t>YG260100959</t>
  </si>
  <si>
    <t>YG260100086</t>
  </si>
  <si>
    <t>YG260100048</t>
  </si>
  <si>
    <t>YG260100708</t>
  </si>
  <si>
    <t>YG260100528</t>
  </si>
  <si>
    <t>YG260101195</t>
  </si>
  <si>
    <t>YG260100543</t>
  </si>
  <si>
    <t>Atatürk Sağlık Hizmetleri MYO</t>
  </si>
  <si>
    <t>AMELİYATHANE HİZMETLERİ</t>
  </si>
  <si>
    <t>YG260101092</t>
  </si>
  <si>
    <t>YG260101498</t>
  </si>
  <si>
    <t xml:space="preserve">ANESTEZİ </t>
  </si>
  <si>
    <t>YG260101632</t>
  </si>
  <si>
    <t xml:space="preserve">ÇOCUK GELİŞİMİ </t>
  </si>
  <si>
    <t>YG260101652</t>
  </si>
  <si>
    <t>İLK VE ACİL YARDIM(İKMEP)</t>
  </si>
  <si>
    <t>YG260101470</t>
  </si>
  <si>
    <t>OPTİSYENLİK</t>
  </si>
  <si>
    <t>YG260100751</t>
  </si>
  <si>
    <t>YG260100681</t>
  </si>
  <si>
    <t>YG260100616</t>
  </si>
  <si>
    <t>YG260100934</t>
  </si>
  <si>
    <t>TIBBİ DOKÜMANTASYON VE SEKRETERLİK</t>
  </si>
  <si>
    <t>362.16</t>
  </si>
  <si>
    <t>89.68</t>
  </si>
  <si>
    <t>YG260101581</t>
  </si>
  <si>
    <t>299.03</t>
  </si>
  <si>
    <t>86.93</t>
  </si>
  <si>
    <t>84.31</t>
  </si>
  <si>
    <t>YG260100759</t>
  </si>
  <si>
    <t>88.80</t>
  </si>
  <si>
    <t>82.52</t>
  </si>
  <si>
    <t>YG260100647</t>
  </si>
  <si>
    <t>88.10</t>
  </si>
  <si>
    <t>81.62</t>
  </si>
  <si>
    <t xml:space="preserve">2. YEDEK </t>
  </si>
  <si>
    <t>YG260100564</t>
  </si>
  <si>
    <t>YG260101363</t>
  </si>
  <si>
    <t>YG260102308</t>
  </si>
  <si>
    <t>YG260100707</t>
  </si>
  <si>
    <t>YG260100633</t>
  </si>
  <si>
    <t>YG260101476</t>
  </si>
  <si>
    <t>YG260101591</t>
  </si>
  <si>
    <t>YG260102065</t>
  </si>
  <si>
    <t>YG260100525</t>
  </si>
  <si>
    <t>Spor Bilimleri Fakültesi</t>
  </si>
  <si>
    <t>Spor Yöneticiliği</t>
  </si>
  <si>
    <t>1. ASİL</t>
  </si>
  <si>
    <t>YG260100328</t>
  </si>
  <si>
    <t>2. ASİL</t>
  </si>
  <si>
    <t>YG260100327</t>
  </si>
  <si>
    <t>YG260100334</t>
  </si>
  <si>
    <t>YG260100411</t>
  </si>
  <si>
    <t>ANTRENÖRLÜK EĞİTİMİ</t>
  </si>
  <si>
    <t>YG260100166</t>
  </si>
  <si>
    <t>YG260100481</t>
  </si>
  <si>
    <t>3. ASİL</t>
  </si>
  <si>
    <t>YG260102061</t>
  </si>
  <si>
    <t>YG260100444</t>
  </si>
  <si>
    <t>YG260102470</t>
  </si>
  <si>
    <t>Beden Eğitimi ve Spor Öğretmenliği</t>
  </si>
  <si>
    <t>YG260101495</t>
  </si>
  <si>
    <t>YG260101540</t>
  </si>
  <si>
    <t>YG260101423</t>
  </si>
  <si>
    <t>YG260111728</t>
  </si>
  <si>
    <t>İletişim Fakültesi</t>
  </si>
  <si>
    <t>Reklamcılık</t>
  </si>
  <si>
    <t>YG260101271</t>
  </si>
  <si>
    <t>YG260101058</t>
  </si>
  <si>
    <t>YG260101525</t>
  </si>
  <si>
    <t>YG260100023</t>
  </si>
  <si>
    <t>YG260101171</t>
  </si>
  <si>
    <t>Radyo- Televizyon ve Sinema</t>
  </si>
  <si>
    <t>346.64</t>
  </si>
  <si>
    <t>375.41</t>
  </si>
  <si>
    <t>81.56</t>
  </si>
  <si>
    <t>88.03</t>
  </si>
  <si>
    <t>YG260101712</t>
  </si>
  <si>
    <t>318.05</t>
  </si>
  <si>
    <t>91.60</t>
  </si>
  <si>
    <t>87.47</t>
  </si>
  <si>
    <t>YG260100628</t>
  </si>
  <si>
    <t>310.14</t>
  </si>
  <si>
    <t>90.43</t>
  </si>
  <si>
    <t>85.74</t>
  </si>
  <si>
    <t>YG260100310</t>
  </si>
  <si>
    <t>316.90</t>
  </si>
  <si>
    <t>81.80</t>
  </si>
  <si>
    <t>83.36</t>
  </si>
  <si>
    <t>YG260100832</t>
  </si>
  <si>
    <t>326.11</t>
  </si>
  <si>
    <t>389.78</t>
  </si>
  <si>
    <t>85.30</t>
  </si>
  <si>
    <t>84.32</t>
  </si>
  <si>
    <t>YG260100099</t>
  </si>
  <si>
    <t>283.97</t>
  </si>
  <si>
    <t>88.56</t>
  </si>
  <si>
    <t>79.14</t>
  </si>
  <si>
    <t>YG260100091</t>
  </si>
  <si>
    <t>266.01</t>
  </si>
  <si>
    <t>89.73</t>
  </si>
  <si>
    <t>76.84</t>
  </si>
  <si>
    <t>YG260101554</t>
  </si>
  <si>
    <t>248.62</t>
  </si>
  <si>
    <t>73.04</t>
  </si>
  <si>
    <t>YG260100320</t>
  </si>
  <si>
    <t>Halkla İlişkiler ve Tanıtım</t>
  </si>
  <si>
    <t>2. Sınıf</t>
  </si>
  <si>
    <t xml:space="preserve">YG260101661	</t>
  </si>
  <si>
    <t>YG260100076</t>
  </si>
  <si>
    <t>YG260101544</t>
  </si>
  <si>
    <t>YG260101085</t>
  </si>
  <si>
    <t>Halkla ilişkiler ve Tanıtım</t>
  </si>
  <si>
    <t xml:space="preserve">3. sınıf </t>
  </si>
  <si>
    <t>YG260100015</t>
  </si>
  <si>
    <t>YG260100743</t>
  </si>
  <si>
    <t>3. sınıf</t>
  </si>
  <si>
    <t>YG260100283</t>
  </si>
  <si>
    <t>YG260100314</t>
  </si>
  <si>
    <t>Gazetecilik</t>
  </si>
  <si>
    <t>YG260101074</t>
  </si>
  <si>
    <t>YG260100349</t>
  </si>
  <si>
    <t>YG260101672</t>
  </si>
  <si>
    <t>YG260100539</t>
  </si>
  <si>
    <t>YG260100005</t>
  </si>
  <si>
    <t>YG260100968</t>
  </si>
  <si>
    <t>YG260100103</t>
  </si>
  <si>
    <t>YG260100995</t>
  </si>
  <si>
    <t>Eczacılık Fakültesi</t>
  </si>
  <si>
    <t>Eczacılık</t>
  </si>
  <si>
    <t>YG260102029</t>
  </si>
  <si>
    <t>YG260100144</t>
  </si>
  <si>
    <t>YG260100879</t>
  </si>
  <si>
    <t>YG260100055</t>
  </si>
  <si>
    <t>YG260102599</t>
  </si>
  <si>
    <t>YG260101041</t>
  </si>
  <si>
    <t xml:space="preserve">1. ASİL </t>
  </si>
  <si>
    <t>YG260100232</t>
  </si>
  <si>
    <t>YG260101868</t>
  </si>
  <si>
    <t>YG260100335</t>
  </si>
  <si>
    <t>YG260101030</t>
  </si>
  <si>
    <t>YG260100482</t>
  </si>
  <si>
    <t>YG260100772</t>
  </si>
  <si>
    <t>YG260100794</t>
  </si>
  <si>
    <t>YG260100056</t>
  </si>
  <si>
    <t>YG260101999</t>
  </si>
  <si>
    <t>YG260101021</t>
  </si>
  <si>
    <t>YG260102517</t>
  </si>
  <si>
    <t>YG260101331</t>
  </si>
  <si>
    <t>Asil</t>
  </si>
  <si>
    <t>YG260101431</t>
  </si>
  <si>
    <t>YG260100836</t>
  </si>
  <si>
    <t>YG260100378</t>
  </si>
  <si>
    <t>YG260100293</t>
  </si>
  <si>
    <t>YG260101214</t>
  </si>
  <si>
    <t>YG260101503</t>
  </si>
  <si>
    <t>YG260100255</t>
  </si>
  <si>
    <t>YG260100670</t>
  </si>
  <si>
    <t>YG260100386</t>
  </si>
  <si>
    <t>YG260100758</t>
  </si>
  <si>
    <t>YG260100969</t>
  </si>
  <si>
    <t>YG260100734</t>
  </si>
  <si>
    <t>YG260102254</t>
  </si>
  <si>
    <t>YG260101673</t>
  </si>
  <si>
    <t>YG260101762</t>
  </si>
  <si>
    <t>YG260101124</t>
  </si>
  <si>
    <t xml:space="preserve"> Tıp Fakültesi</t>
  </si>
  <si>
    <t xml:space="preserve">Tıp </t>
  </si>
  <si>
    <t>4.YEDEK</t>
  </si>
  <si>
    <t>YG260101990</t>
  </si>
  <si>
    <t>Turizm İşletmeciliği</t>
  </si>
  <si>
    <t>Çeşme Turizm Fakültesi</t>
  </si>
  <si>
    <t>YG260100449</t>
  </si>
  <si>
    <t>YG260100045</t>
  </si>
  <si>
    <t>YG260102506</t>
  </si>
  <si>
    <t>YG260101477</t>
  </si>
  <si>
    <t xml:space="preserve">ASIL  </t>
  </si>
  <si>
    <t>YG260102234</t>
  </si>
  <si>
    <t>Turizm Rehberliği</t>
  </si>
  <si>
    <t>YG260101491</t>
  </si>
  <si>
    <t>Edebiyat Fakültesi</t>
  </si>
  <si>
    <t>Coğrafya</t>
  </si>
  <si>
    <t xml:space="preserve">1.ASIL </t>
  </si>
  <si>
    <t>YG260100078</t>
  </si>
  <si>
    <t>Klasik Arkeoloji</t>
  </si>
  <si>
    <t>YG260101066</t>
  </si>
  <si>
    <t>Sanat Tarihi</t>
  </si>
  <si>
    <t xml:space="preserve">1. ASIL </t>
  </si>
  <si>
    <t>YG260101580</t>
  </si>
  <si>
    <t xml:space="preserve">2.ASIL </t>
  </si>
  <si>
    <t>YG260100422</t>
  </si>
  <si>
    <t>YG260100295</t>
  </si>
  <si>
    <t>Tarih</t>
  </si>
  <si>
    <t>YG260102529</t>
  </si>
  <si>
    <t>YG260101413</t>
  </si>
  <si>
    <t>YG260101755</t>
  </si>
  <si>
    <t>YG260102204</t>
  </si>
  <si>
    <t>Amerikan Kültürü ve Edebiyatı</t>
  </si>
  <si>
    <t>YG260102019</t>
  </si>
  <si>
    <t>Felsefe</t>
  </si>
  <si>
    <t>YG260100236</t>
  </si>
  <si>
    <t>YG260101447</t>
  </si>
  <si>
    <t>1.YEDEK</t>
  </si>
  <si>
    <t>YG260101086</t>
  </si>
  <si>
    <t>2.YEDEK</t>
  </si>
  <si>
    <t>YG260101894</t>
  </si>
  <si>
    <t>İngiliz Dili ve Edebiyatı</t>
  </si>
  <si>
    <t>1. ASIL</t>
  </si>
  <si>
    <t>YG260100705</t>
  </si>
  <si>
    <t>2. ASIL</t>
  </si>
  <si>
    <t>YG260100069</t>
  </si>
  <si>
    <t>3. ASIL</t>
  </si>
  <si>
    <t>YG260100438</t>
  </si>
  <si>
    <t>YG260100213</t>
  </si>
  <si>
    <t>YG260101900</t>
  </si>
  <si>
    <t>YG260100114</t>
  </si>
  <si>
    <t>1.ASIL</t>
  </si>
  <si>
    <t>YG260100565</t>
  </si>
  <si>
    <t>YG260100032</t>
  </si>
  <si>
    <t>YG260101347</t>
  </si>
  <si>
    <t>YG260100719</t>
  </si>
  <si>
    <t>YG260102596</t>
  </si>
  <si>
    <t>3.YEDEK</t>
  </si>
  <si>
    <t>YG260100299</t>
  </si>
  <si>
    <t>İngilizce Mütercim ve Tercümanlık</t>
  </si>
  <si>
    <t>YG260101152</t>
  </si>
  <si>
    <t>YG260100563</t>
  </si>
  <si>
    <t>YG260102190</t>
  </si>
  <si>
    <t>YG260100435</t>
  </si>
  <si>
    <t>YG260101293</t>
  </si>
  <si>
    <t>YG260100526</t>
  </si>
  <si>
    <t>YG260101427</t>
  </si>
  <si>
    <t>YG260100870</t>
  </si>
  <si>
    <t>Sosyoloji</t>
  </si>
  <si>
    <t>YG260100821</t>
  </si>
  <si>
    <t>YG260101493</t>
  </si>
  <si>
    <t>YG260100174</t>
  </si>
  <si>
    <t>YG260101046</t>
  </si>
  <si>
    <t>YG260100182</t>
  </si>
  <si>
    <t>YG260100921</t>
  </si>
  <si>
    <t>YG260101353</t>
  </si>
  <si>
    <t>YG260100094</t>
  </si>
  <si>
    <t>Türk Dili ve Edebiyatı</t>
  </si>
  <si>
    <t>YG260100175</t>
  </si>
  <si>
    <t>YG260101925</t>
  </si>
  <si>
    <t>YG260102044</t>
  </si>
  <si>
    <t>YG260100390</t>
  </si>
  <si>
    <t>Psikoloji</t>
  </si>
  <si>
    <t>YG260101561</t>
  </si>
  <si>
    <t xml:space="preserve">2. ASIL  </t>
  </si>
  <si>
    <t>YG260100754</t>
  </si>
  <si>
    <t>YG260100107</t>
  </si>
  <si>
    <t>YG260100848</t>
  </si>
  <si>
    <t>YG260101221</t>
  </si>
  <si>
    <t>YG260100022</t>
  </si>
  <si>
    <t>YG260101707</t>
  </si>
  <si>
    <t>YG260101879</t>
  </si>
  <si>
    <t>İktisat</t>
  </si>
  <si>
    <t>YG260102451</t>
  </si>
  <si>
    <t>YG260100165</t>
  </si>
  <si>
    <t>İktisat (%100 İngilizce)</t>
  </si>
  <si>
    <t>İktisadi ve İdari Bilimler Fakültesi</t>
  </si>
  <si>
    <t>YG260101843</t>
  </si>
  <si>
    <t>İşletme</t>
  </si>
  <si>
    <t>1.ASİL</t>
  </si>
  <si>
    <t>YG260100897</t>
  </si>
  <si>
    <t>2.ASİL</t>
  </si>
  <si>
    <t>YG260100273</t>
  </si>
  <si>
    <t>YG260100513</t>
  </si>
  <si>
    <t>YG260101138</t>
  </si>
  <si>
    <t>YG260100074</t>
  </si>
  <si>
    <t>YG260100246</t>
  </si>
  <si>
    <t>3.ASİL</t>
  </si>
  <si>
    <t>YG260101723</t>
  </si>
  <si>
    <t>YG260100842</t>
  </si>
  <si>
    <t>İktisadi ve İdari Bilimler</t>
  </si>
  <si>
    <t>Uluslararası İlişkiler</t>
  </si>
  <si>
    <t xml:space="preserve">  ASIL</t>
  </si>
  <si>
    <t>YG260101494</t>
  </si>
  <si>
    <t>YG260100083</t>
  </si>
  <si>
    <t xml:space="preserve">  1. YEDEK</t>
  </si>
  <si>
    <t>YG260101283</t>
  </si>
  <si>
    <t xml:space="preserve">  2. YEDEK</t>
  </si>
  <si>
    <t>YG260100358</t>
  </si>
  <si>
    <t>YG260100495</t>
  </si>
  <si>
    <r>
      <rPr>
        <sz val="12"/>
        <rFont val="Times New Roman"/>
        <family val="1"/>
      </rPr>
      <t>YG260102616</t>
    </r>
  </si>
  <si>
    <r>
      <rPr>
        <sz val="12"/>
        <rFont val="Times New Roman"/>
        <family val="1"/>
      </rPr>
      <t>Havacılık Meslek Yüksekokulu</t>
    </r>
  </si>
  <si>
    <r>
      <rPr>
        <sz val="12"/>
        <rFont val="Times New Roman"/>
        <family val="1"/>
      </rPr>
      <t>Uçak Teknolojisi -Ön Lisans (Türkçe)</t>
    </r>
  </si>
  <si>
    <r>
      <rPr>
        <sz val="12"/>
        <rFont val="Times New Roman"/>
        <family val="1"/>
      </rPr>
      <t>YG260101871</t>
    </r>
  </si>
  <si>
    <r>
      <rPr>
        <sz val="12"/>
        <rFont val="Times New Roman"/>
        <family val="1"/>
      </rPr>
      <t>YG260100311</t>
    </r>
  </si>
  <si>
    <r>
      <rPr>
        <sz val="12"/>
        <rFont val="Times New Roman"/>
        <family val="1"/>
      </rPr>
      <t>YG260101147</t>
    </r>
  </si>
  <si>
    <r>
      <rPr>
        <sz val="12"/>
        <rFont val="Times New Roman"/>
        <family val="1"/>
      </rPr>
      <t>EFE</t>
    </r>
  </si>
  <si>
    <r>
      <rPr>
        <sz val="12"/>
        <rFont val="Times New Roman"/>
        <family val="1"/>
      </rPr>
      <t>ÇETİNKA</t>
    </r>
  </si>
  <si>
    <r>
      <rPr>
        <sz val="12"/>
        <rFont val="Times New Roman"/>
        <family val="1"/>
      </rPr>
      <t>YG260101721</t>
    </r>
  </si>
  <si>
    <r>
      <rPr>
        <sz val="12"/>
        <rFont val="Times New Roman"/>
        <family val="1"/>
      </rPr>
      <t>Sivil Hava Ulaştırma İşletmeciliği-Ön Lisans (Türkçe)</t>
    </r>
  </si>
  <si>
    <r>
      <rPr>
        <sz val="12"/>
        <rFont val="Times New Roman"/>
        <family val="1"/>
      </rPr>
      <t>Öğrenci İşleri tarafından; "Eksik evrak"</t>
    </r>
  </si>
  <si>
    <r>
      <rPr>
        <sz val="12"/>
        <rFont val="Times New Roman"/>
        <family val="1"/>
      </rPr>
      <t>DEREN</t>
    </r>
  </si>
  <si>
    <r>
      <rPr>
        <sz val="12"/>
        <rFont val="Times New Roman"/>
        <family val="1"/>
      </rPr>
      <t>GÜRLER</t>
    </r>
  </si>
  <si>
    <r>
      <rPr>
        <sz val="12"/>
        <rFont val="Times New Roman"/>
        <family val="1"/>
      </rPr>
      <t>YG260101253</t>
    </r>
  </si>
  <si>
    <r>
      <rPr>
        <sz val="12"/>
        <rFont val="Times New Roman"/>
        <family val="1"/>
      </rPr>
      <t>ALEYNA</t>
    </r>
  </si>
  <si>
    <r>
      <rPr>
        <sz val="12"/>
        <rFont val="Times New Roman"/>
        <family val="1"/>
      </rPr>
      <t>KURUOĞ</t>
    </r>
  </si>
  <si>
    <r>
      <rPr>
        <sz val="12"/>
        <rFont val="Times New Roman"/>
        <family val="1"/>
      </rPr>
      <t>YG260102593</t>
    </r>
  </si>
  <si>
    <r>
      <rPr>
        <sz val="12"/>
        <rFont val="Times New Roman"/>
        <family val="1"/>
      </rPr>
      <t>Öğrenci İşleri tarafından; "Not ortalaması şartını sağlamadığından. Bu
nedenle reddedildi. Bu başvuru döneminde başvuru yapamazsınız."</t>
    </r>
  </si>
  <si>
    <t>Sivil hava Ulaştırma</t>
  </si>
  <si>
    <t>YG260101559</t>
  </si>
  <si>
    <t>YG260101287</t>
  </si>
  <si>
    <t>Su Ürünleri Fakültesi</t>
  </si>
  <si>
    <t>Su Ürünleri Mühendisliği</t>
  </si>
  <si>
    <t>YG260100278</t>
  </si>
  <si>
    <t>Çocuk Gelişimi</t>
  </si>
  <si>
    <t>YG260100946</t>
  </si>
  <si>
    <t>YG260102139</t>
  </si>
  <si>
    <t>YG260100691</t>
  </si>
  <si>
    <t>YG260100521</t>
  </si>
  <si>
    <t>Ödemiş Sağlık Bilimleri Fakültesi</t>
  </si>
  <si>
    <t>YG260100732</t>
  </si>
  <si>
    <t>YG260101187</t>
  </si>
  <si>
    <t>YG260101061</t>
  </si>
  <si>
    <t>YG260101782</t>
  </si>
  <si>
    <t>Görsel İletişim Tasarımı</t>
  </si>
  <si>
    <t>YG260100156</t>
  </si>
  <si>
    <t>YG260100250</t>
  </si>
  <si>
    <t>YG260101133</t>
  </si>
  <si>
    <t>YG260102329</t>
  </si>
  <si>
    <t>YG260100856</t>
  </si>
  <si>
    <t xml:space="preserve">3. YEDEK </t>
  </si>
  <si>
    <t>YG260102076</t>
  </si>
  <si>
    <t>YG260101232</t>
  </si>
  <si>
    <t>Güzel Sanatlar Tasarım ve Mimarlık Fakültesi</t>
  </si>
  <si>
    <t>YG260100064</t>
  </si>
  <si>
    <t>Hemşirelik</t>
  </si>
  <si>
    <t>HEMŞİRELİK FAKÜLTESİ</t>
  </si>
  <si>
    <t>YG260101065</t>
  </si>
  <si>
    <t>BİRGİVİ İLAHİYAT FAKÜLTESİ</t>
  </si>
  <si>
    <t>İLAHİYAT</t>
  </si>
  <si>
    <t>YG260100204</t>
  </si>
  <si>
    <t>YG260101686</t>
  </si>
  <si>
    <t>Diş Hekimliği Fakültesi</t>
  </si>
  <si>
    <t>Diş Hekimliği</t>
  </si>
  <si>
    <t>YG260101945</t>
  </si>
  <si>
    <t>YG260100134</t>
  </si>
  <si>
    <t>YG260100036</t>
  </si>
  <si>
    <t>YG260100927</t>
  </si>
  <si>
    <t>YG260101055</t>
  </si>
  <si>
    <t>YG260102607</t>
  </si>
  <si>
    <t>YG260101885</t>
  </si>
  <si>
    <t xml:space="preserve">4. YEDEK </t>
  </si>
  <si>
    <t>YG260102336</t>
  </si>
  <si>
    <t>YG260101719</t>
  </si>
  <si>
    <t xml:space="preserve">2. ASIL </t>
  </si>
  <si>
    <t>YG260102505</t>
  </si>
  <si>
    <t xml:space="preserve">3. ASIL </t>
  </si>
  <si>
    <t>YG260101801</t>
  </si>
  <si>
    <t xml:space="preserve">4. ASIL </t>
  </si>
  <si>
    <t>YG260102418</t>
  </si>
  <si>
    <t>YG260101155</t>
  </si>
  <si>
    <t>YG260101653</t>
  </si>
  <si>
    <t>YG260102177</t>
  </si>
  <si>
    <t>YG260100847</t>
  </si>
  <si>
    <t>YG260101116</t>
  </si>
  <si>
    <t>YG260100433</t>
  </si>
  <si>
    <t>YG260102369</t>
  </si>
  <si>
    <t>YG260101177</t>
  </si>
  <si>
    <t>YG260100531</t>
  </si>
  <si>
    <t>YG260101805</t>
  </si>
  <si>
    <t>YG260101869</t>
  </si>
  <si>
    <t>YG260100038</t>
  </si>
  <si>
    <t>Endüstriyel Tasarım</t>
  </si>
  <si>
    <t>YG260100361</t>
  </si>
  <si>
    <t>YG260101499</t>
  </si>
  <si>
    <t>YG260101277</t>
  </si>
  <si>
    <t>YG260100648</t>
  </si>
  <si>
    <t>Tekstil ve Moda Tasarım</t>
  </si>
  <si>
    <t>YG260100709</t>
  </si>
  <si>
    <t>YG260102603</t>
  </si>
  <si>
    <t>YG260100262</t>
  </si>
  <si>
    <t>Moda ve Tasarım Yüksekokulu</t>
  </si>
  <si>
    <t>Ziraat Fakültesi</t>
  </si>
  <si>
    <t>YG260101772</t>
  </si>
  <si>
    <t>Bahçe Bitkileri</t>
  </si>
  <si>
    <t>YG260101621</t>
  </si>
  <si>
    <t>YG260100623</t>
  </si>
  <si>
    <t>YG260100163</t>
  </si>
  <si>
    <t>YG260101131</t>
  </si>
  <si>
    <t>YG260102483</t>
  </si>
  <si>
    <t>YG260101675</t>
  </si>
  <si>
    <t>YG260101398</t>
  </si>
  <si>
    <t>Bitki Koruma</t>
  </si>
  <si>
    <t>YG260100977</t>
  </si>
  <si>
    <t>YG260102366</t>
  </si>
  <si>
    <t>YG260100837</t>
  </si>
  <si>
    <t>Peyzaj Mimarlığı</t>
  </si>
  <si>
    <t>YG260100737</t>
  </si>
  <si>
    <t>YG260100535</t>
  </si>
  <si>
    <t>YG260101149</t>
  </si>
  <si>
    <t>YG260102054</t>
  </si>
  <si>
    <t>YG260100330</t>
  </si>
  <si>
    <t xml:space="preserve">Ziraat Fakültesi </t>
  </si>
  <si>
    <t>Tarım Makineleri ve Teknolojileri Mühendisliği Programı</t>
  </si>
  <si>
    <t>248.97</t>
  </si>
  <si>
    <t>302.27</t>
  </si>
  <si>
    <t>85.76</t>
  </si>
  <si>
    <t>YG260101443</t>
  </si>
  <si>
    <t>Tarla Bitkileri</t>
  </si>
  <si>
    <t>YG260100672</t>
  </si>
  <si>
    <t>YG260100652</t>
  </si>
  <si>
    <t>YG260102489</t>
  </si>
  <si>
    <t>YG260101026</t>
  </si>
  <si>
    <t>YG260101904</t>
  </si>
  <si>
    <t>TOPRAK BİLİMİ VE BİTKİ BESLEME</t>
  </si>
  <si>
    <t>YG260100339</t>
  </si>
  <si>
    <t>YG260101315</t>
  </si>
  <si>
    <t>Zootekni</t>
  </si>
  <si>
    <t>YG260100805</t>
  </si>
  <si>
    <t>YG260102229</t>
  </si>
  <si>
    <t xml:space="preserve">YG260101560 </t>
  </si>
  <si>
    <t>YG260100889</t>
  </si>
  <si>
    <t>YG260100885</t>
  </si>
  <si>
    <t>Bahçe Bitkileri (Kurum içi)</t>
  </si>
  <si>
    <t>Tarla Bitkileri (Kurum içi)</t>
  </si>
  <si>
    <t>YG260100530</t>
  </si>
  <si>
    <t>Ege Meslek Yüksek Okulu</t>
  </si>
  <si>
    <t>Bilgisayar Programcılığı</t>
  </si>
  <si>
    <t>YG260100698</t>
  </si>
  <si>
    <t>YG260100073</t>
  </si>
  <si>
    <t>YG260101082</t>
  </si>
  <si>
    <t>YG260101006</t>
  </si>
  <si>
    <t>YG260100297</t>
  </si>
  <si>
    <t>YG260100277</t>
  </si>
  <si>
    <t>Elektrik</t>
  </si>
  <si>
    <t>YG260100146</t>
  </si>
  <si>
    <t>YG260100966</t>
  </si>
  <si>
    <t>YG260100026</t>
  </si>
  <si>
    <t>Grafik Tasarımı</t>
  </si>
  <si>
    <t>YG260102003</t>
  </si>
  <si>
    <t>YG260100041</t>
  </si>
  <si>
    <t>YG260100169</t>
  </si>
  <si>
    <t>YG260100560</t>
  </si>
  <si>
    <t>YG260100046</t>
  </si>
  <si>
    <t>YG260100650</t>
  </si>
  <si>
    <t>İşletme Yönetimi</t>
  </si>
  <si>
    <t>YG260101842</t>
  </si>
  <si>
    <t>Makine</t>
  </si>
  <si>
    <t>YG260100400</t>
  </si>
  <si>
    <t>YG260101258</t>
  </si>
  <si>
    <t>YG260102355</t>
  </si>
  <si>
    <t>YG260101033</t>
  </si>
  <si>
    <t>YG260100217</t>
  </si>
  <si>
    <t>YG260100838</t>
  </si>
  <si>
    <t>YG260100724</t>
  </si>
  <si>
    <t>Fen Fakültesi</t>
  </si>
  <si>
    <t>İstatistik</t>
  </si>
  <si>
    <t>YG260100417</t>
  </si>
  <si>
    <t>YG260100626</t>
  </si>
  <si>
    <t>Biyoloji</t>
  </si>
  <si>
    <t>YG260101739</t>
  </si>
  <si>
    <t>YG260100956</t>
  </si>
  <si>
    <t>Eğitim Fakültesi</t>
  </si>
  <si>
    <t>Bilgisayar ve Öğretim Teknolojileri Eğitimi</t>
  </si>
  <si>
    <t>YG260100953</t>
  </si>
  <si>
    <t>Rehberlik ve Psikolojik Danışmanlık</t>
  </si>
  <si>
    <t>YG260101682</t>
  </si>
  <si>
    <t>3. Sınıf</t>
  </si>
  <si>
    <t>YG260100846</t>
  </si>
  <si>
    <t>Resim-iş Öğrt. Lisans</t>
  </si>
  <si>
    <t>YG260100425</t>
  </si>
  <si>
    <t>YG260100775</t>
  </si>
  <si>
    <t>YG260101324</t>
  </si>
  <si>
    <t>268, 34911</t>
  </si>
  <si>
    <t>YG260101515</t>
  </si>
  <si>
    <t>Özel Eğitim Öğretmenliği</t>
  </si>
  <si>
    <t>YG260100768</t>
  </si>
  <si>
    <t>394.92</t>
  </si>
  <si>
    <t>YG260102122</t>
  </si>
  <si>
    <t>YG260101997</t>
  </si>
  <si>
    <t>YG260102400</t>
  </si>
  <si>
    <t>YG260100168</t>
  </si>
  <si>
    <t>YG260101276</t>
  </si>
  <si>
    <t>YG260100145</t>
  </si>
  <si>
    <t>YG260101456</t>
  </si>
  <si>
    <t>YG260102625</t>
  </si>
  <si>
    <t>YG260101883</t>
  </si>
  <si>
    <t>YG260101309</t>
  </si>
  <si>
    <t>YG260102142</t>
  </si>
  <si>
    <t>YG260101870</t>
  </si>
  <si>
    <t>YG260101677</t>
  </si>
  <si>
    <t>YG260100643</t>
  </si>
  <si>
    <t>YG260101317</t>
  </si>
  <si>
    <t>Türkçe Öğretmenliği</t>
  </si>
  <si>
    <t xml:space="preserve">ASİL </t>
  </si>
  <si>
    <t>YG260101818</t>
  </si>
  <si>
    <t>YG260102302</t>
  </si>
  <si>
    <t>YG260102360</t>
  </si>
  <si>
    <t>YG260100771</t>
  </si>
  <si>
    <t>YG260100259</t>
  </si>
  <si>
    <t>YG260101903</t>
  </si>
  <si>
    <t>YG260101502</t>
  </si>
  <si>
    <t>Sosyal Bilgiler Öğretmenliği</t>
  </si>
  <si>
    <t>YG260100904</t>
  </si>
  <si>
    <t>YG260100072</t>
  </si>
  <si>
    <t>YG260101167</t>
  </si>
  <si>
    <t>YG260100210</t>
  </si>
  <si>
    <t>YG260101550</t>
  </si>
  <si>
    <t>Sınıf Öğretmenliği</t>
  </si>
  <si>
    <t>YG260100597</t>
  </si>
  <si>
    <t>YG260100831</t>
  </si>
  <si>
    <t>YG260100688</t>
  </si>
  <si>
    <t>YG260100819</t>
  </si>
  <si>
    <t>YG260102071</t>
  </si>
  <si>
    <t>YG260100992</t>
  </si>
  <si>
    <t>YG260100132</t>
  </si>
  <si>
    <t>YG260100135</t>
  </si>
  <si>
    <t>Okul Öncesi Öğretmenliği</t>
  </si>
  <si>
    <t>YG260100119</t>
  </si>
  <si>
    <t>YG260102358</t>
  </si>
  <si>
    <t>YG260101464</t>
  </si>
  <si>
    <t>YG260100172</t>
  </si>
  <si>
    <t>YG260100923</t>
  </si>
  <si>
    <t>BAŞVURULAN SINIF</t>
  </si>
  <si>
    <t xml:space="preserve">TIBBİ GÖRÜNTÜLEME TEKNİKLERİ </t>
  </si>
  <si>
    <t xml:space="preserve">TIBBİ LABORATUVAR TEKNİKLERİ </t>
  </si>
  <si>
    <t>YG260101645</t>
  </si>
  <si>
    <t>YG260101759</t>
  </si>
  <si>
    <t>YG260101430</t>
  </si>
  <si>
    <t>YG260100264</t>
  </si>
  <si>
    <t>YG260101685</t>
  </si>
  <si>
    <t>YG260101683</t>
  </si>
  <si>
    <t>Başvurulan Sınıf</t>
  </si>
  <si>
    <t>YG260100004</t>
  </si>
  <si>
    <t>Gıda Teknolojisi</t>
  </si>
  <si>
    <t>YG260100325</t>
  </si>
  <si>
    <t>YG260100860</t>
  </si>
  <si>
    <t>YG260100070</t>
  </si>
  <si>
    <t>İç Mekan Tasarımı</t>
  </si>
  <si>
    <t>YG260100260</t>
  </si>
  <si>
    <t>YG260101346</t>
  </si>
  <si>
    <t>YG260100613</t>
  </si>
  <si>
    <t>Makine Resim ve Konstrüksiyonu (İKMEP) (b)</t>
  </si>
  <si>
    <t>Muhasebe ve Vergi Uygulamaları (İKMEP)</t>
  </si>
  <si>
    <t>Otonom Sistemler Teknikerliği</t>
  </si>
  <si>
    <t>Oyun Geliştirme ve Programlama</t>
  </si>
  <si>
    <t>Aliağa Meslek Yüksekokulu</t>
  </si>
  <si>
    <t>Mühendislik Fakültesi</t>
  </si>
  <si>
    <t>YG260100075</t>
  </si>
  <si>
    <t>*** Başvuru sonuçları aday numarasına göre ilan edilmiştir.  Aday numarasını bilmeyen öğrenciler yatay geçiş başvuru ekranında yer alan “Şifremi Unuttum” linkinden öğrenebileceklerdir.
*** Yatay geçiş başvuru sonuçları, ilgili Fakülte/Yüksekokul/Meslek Yüksekokulu Yönetim Kurulu tarafından karara bağlanmaktadır. Sonuçlara ilişkin itirazlarınızı ilgili Fakülte/Yüksekokul/Meslek Yüksekokuluna yapmanız gerekmektedir.</t>
  </si>
  <si>
    <t>YG260101600</t>
  </si>
  <si>
    <t>YG260100918</t>
  </si>
  <si>
    <t>YG260100957</t>
  </si>
  <si>
    <t>Biyomühendislik  (İngilizce)</t>
  </si>
  <si>
    <t>423,347</t>
  </si>
  <si>
    <t>408,10327</t>
  </si>
  <si>
    <t>92,3</t>
  </si>
  <si>
    <t>YG260100982</t>
  </si>
  <si>
    <t>Biyomühendislik (İngilizce)</t>
  </si>
  <si>
    <t>358,977</t>
  </si>
  <si>
    <t>87,40</t>
  </si>
  <si>
    <t>YG260100238</t>
  </si>
  <si>
    <t>323,575</t>
  </si>
  <si>
    <t>83,90</t>
  </si>
  <si>
    <t>YG260100594</t>
  </si>
  <si>
    <t>338,168</t>
  </si>
  <si>
    <t>432,25562</t>
  </si>
  <si>
    <t>75,50</t>
  </si>
  <si>
    <t>YG260100710</t>
  </si>
  <si>
    <t>Elektrik-Elektronik Müh. (İngilizce)</t>
  </si>
  <si>
    <t>YG260100855</t>
  </si>
  <si>
    <t>YG260100133</t>
  </si>
  <si>
    <t>YG260101733</t>
  </si>
  <si>
    <t>YG260101971</t>
  </si>
  <si>
    <t>YG260100376</t>
  </si>
  <si>
    <t>YG260100874</t>
  </si>
  <si>
    <t>Kimya Mühendisliği (İngilizce)</t>
  </si>
  <si>
    <t>YG260101377</t>
  </si>
  <si>
    <t>YG260100244</t>
  </si>
  <si>
    <t>Makine Mühendisliği (İngilizce)</t>
  </si>
  <si>
    <t>YG260100090</t>
  </si>
  <si>
    <t>YG260101189</t>
  </si>
  <si>
    <t>YG260102242</t>
  </si>
  <si>
    <t>YG260100018</t>
  </si>
  <si>
    <t>3.. ASİL</t>
  </si>
  <si>
    <t>YG260101127</t>
  </si>
  <si>
    <t>***2026-2027 Eğitim-Öğretim Yılı Güz Yarıyılı için Kurumlararası Not Ortalamasına göre Tıp Fakültesine yapılan başvurular değerlendirilmiştir. Başvuru sahiplerinin mezuniyet öncesi tıp eğitimi programları incelenmiş; bu kapsamda Tıp Fakültesine eğitim programı uyan öğrenciler, kontenjan dâhilinde, sınıf bazında not ortalamalarına göre sıralanarak kabul edilmiştir.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</si>
</sst>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-* #,##0.00\ &quot;TL&quot;_-;\-* #,##0.00\ &quot;TL&quot;_-;_-* &quot;-&quot;??\ &quot;TL&quot;_-;_-@_-"/>
    <numFmt numFmtId="165" formatCode="0.000"/>
    <numFmt numFmtId="166" formatCode="#,##0.0000"/>
    <numFmt numFmtId="167" formatCode="0.00000000"/>
    <numFmt numFmtId="168" formatCode="0.00000"/>
    <numFmt numFmtId="169" formatCode="#,##0.000"/>
    <numFmt numFmtId="170" formatCode="0.0"/>
    <numFmt numFmtId="171" formatCode="0.0000"/>
    <numFmt numFmtId="172" formatCode="#,##0.00000"/>
  </numFmts>
  <fonts count="45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rgb="FF00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4"/>
      <color rgb="FFFF0000"/>
      <name val="Times New Roman"/>
      <family val="1"/>
      <charset val="162"/>
    </font>
    <font>
      <b/>
      <sz val="14"/>
      <color rgb="FFFF0000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2"/>
      <color rgb="FF000000"/>
      <name val="Times New Roman"/>
      <family val="1"/>
      <charset val="162"/>
    </font>
    <font>
      <sz val="12"/>
      <color theme="1"/>
      <name val="Times New Roman"/>
      <family val="1"/>
    </font>
    <font>
      <sz val="12"/>
      <color theme="1"/>
      <name val="Calibri"/>
      <family val="2"/>
      <charset val="162"/>
      <scheme val="minor"/>
    </font>
    <font>
      <sz val="12"/>
      <name val="Times New Roman"/>
      <family val="1"/>
      <charset val="162"/>
    </font>
    <font>
      <sz val="14"/>
      <color rgb="FF000000"/>
      <name val="Times New Roman"/>
      <family val="1"/>
      <charset val="162"/>
    </font>
    <font>
      <sz val="14"/>
      <color theme="1"/>
      <name val="Times New Roman"/>
      <family val="1"/>
      <charset val="162"/>
    </font>
    <font>
      <sz val="14"/>
      <color rgb="FF252525"/>
      <name val="Times New Roman"/>
      <family val="1"/>
      <charset val="162"/>
    </font>
    <font>
      <sz val="14"/>
      <name val="Times New Roman"/>
      <family val="1"/>
      <charset val="162"/>
    </font>
    <font>
      <sz val="14"/>
      <color indexed="8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4"/>
      <color theme="1"/>
      <name val="Times New Roman"/>
      <family val="1"/>
    </font>
    <font>
      <sz val="14"/>
      <color theme="1"/>
      <name val="Calibri"/>
      <family val="2"/>
      <charset val="162"/>
      <scheme val="minor"/>
    </font>
    <font>
      <sz val="14"/>
      <color theme="1"/>
      <name val="Arial"/>
      <family val="2"/>
      <charset val="162"/>
    </font>
    <font>
      <sz val="12"/>
      <name val="Times New Roman"/>
      <family val="1"/>
    </font>
    <font>
      <sz val="12"/>
      <color rgb="FF000000"/>
      <name val="Times New Roman"/>
      <family val="2"/>
    </font>
    <font>
      <b/>
      <sz val="12"/>
      <color theme="1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b/>
      <sz val="15"/>
      <color rgb="FFFF0000"/>
      <name val="Calibri"/>
      <family val="2"/>
      <charset val="162"/>
      <scheme val="minor"/>
    </font>
    <font>
      <b/>
      <sz val="18"/>
      <color rgb="FFFF0000"/>
      <name val="Calibri"/>
      <family val="2"/>
      <charset val="162"/>
      <scheme val="minor"/>
    </font>
    <font>
      <b/>
      <sz val="20"/>
      <color rgb="FFFF0000"/>
      <name val="Times New Roman"/>
      <family val="1"/>
      <charset val="162"/>
    </font>
    <font>
      <b/>
      <sz val="15"/>
      <color rgb="FFFF0000"/>
      <name val="Times New Roman"/>
      <family val="1"/>
      <charset val="162"/>
    </font>
    <font>
      <sz val="11"/>
      <name val="Calibri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5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D0D7E5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44" fillId="0" borderId="0"/>
  </cellStyleXfs>
  <cellXfs count="341">
    <xf numFmtId="0" fontId="0" fillId="0" borderId="0" xfId="0"/>
    <xf numFmtId="0" fontId="0" fillId="0" borderId="0" xfId="0"/>
    <xf numFmtId="0" fontId="19" fillId="33" borderId="10" xfId="0" applyFont="1" applyFill="1" applyBorder="1" applyAlignment="1">
      <alignment horizontal="center"/>
    </xf>
    <xf numFmtId="0" fontId="27" fillId="33" borderId="10" xfId="0" applyFont="1" applyFill="1" applyBorder="1" applyAlignment="1">
      <alignment horizontal="center" vertical="center" wrapText="1"/>
    </xf>
    <xf numFmtId="0" fontId="27" fillId="33" borderId="10" xfId="0" applyFont="1" applyFill="1" applyBorder="1" applyAlignment="1">
      <alignment horizontal="center"/>
    </xf>
    <xf numFmtId="0" fontId="28" fillId="33" borderId="10" xfId="0" applyFont="1" applyFill="1" applyBorder="1" applyAlignment="1">
      <alignment horizontal="center" wrapText="1"/>
    </xf>
    <xf numFmtId="0" fontId="27" fillId="33" borderId="10" xfId="0" applyFont="1" applyFill="1" applyBorder="1" applyAlignment="1">
      <alignment horizontal="center" wrapText="1"/>
    </xf>
    <xf numFmtId="1" fontId="27" fillId="33" borderId="10" xfId="0" applyNumberFormat="1" applyFont="1" applyFill="1" applyBorder="1" applyAlignment="1">
      <alignment horizontal="center" wrapText="1"/>
    </xf>
    <xf numFmtId="0" fontId="28" fillId="33" borderId="10" xfId="0" applyFont="1" applyFill="1" applyBorder="1" applyAlignment="1">
      <alignment horizontal="center"/>
    </xf>
    <xf numFmtId="165" fontId="28" fillId="33" borderId="10" xfId="0" applyNumberFormat="1" applyFont="1" applyFill="1" applyBorder="1" applyAlignment="1">
      <alignment horizontal="center"/>
    </xf>
    <xf numFmtId="0" fontId="28" fillId="33" borderId="10" xfId="0" applyFont="1" applyFill="1" applyBorder="1" applyAlignment="1">
      <alignment horizontal="center" vertical="center" wrapText="1"/>
    </xf>
    <xf numFmtId="1" fontId="27" fillId="33" borderId="10" xfId="0" applyNumberFormat="1" applyFont="1" applyFill="1" applyBorder="1" applyAlignment="1">
      <alignment horizontal="center" vertical="center" wrapText="1"/>
    </xf>
    <xf numFmtId="1" fontId="28" fillId="33" borderId="10" xfId="0" applyNumberFormat="1" applyFont="1" applyFill="1" applyBorder="1" applyAlignment="1">
      <alignment horizontal="center" vertical="center"/>
    </xf>
    <xf numFmtId="170" fontId="28" fillId="33" borderId="10" xfId="0" applyNumberFormat="1" applyFont="1" applyFill="1" applyBorder="1" applyAlignment="1">
      <alignment horizontal="center" vertical="center"/>
    </xf>
    <xf numFmtId="0" fontId="28" fillId="33" borderId="10" xfId="0" applyFont="1" applyFill="1" applyBorder="1" applyAlignment="1">
      <alignment horizontal="center" vertical="center"/>
    </xf>
    <xf numFmtId="2" fontId="28" fillId="33" borderId="10" xfId="0" applyNumberFormat="1" applyFont="1" applyFill="1" applyBorder="1" applyAlignment="1">
      <alignment horizontal="center" wrapText="1"/>
    </xf>
    <xf numFmtId="0" fontId="28" fillId="34" borderId="10" xfId="0" applyFont="1" applyFill="1" applyBorder="1" applyAlignment="1">
      <alignment horizontal="center"/>
    </xf>
    <xf numFmtId="0" fontId="28" fillId="34" borderId="10" xfId="0" applyFont="1" applyFill="1" applyBorder="1" applyAlignment="1">
      <alignment horizontal="center" vertical="center"/>
    </xf>
    <xf numFmtId="0" fontId="30" fillId="33" borderId="10" xfId="0" applyFont="1" applyFill="1" applyBorder="1" applyAlignment="1">
      <alignment horizontal="center"/>
    </xf>
    <xf numFmtId="165" fontId="28" fillId="33" borderId="10" xfId="0" applyNumberFormat="1" applyFont="1" applyFill="1" applyBorder="1" applyAlignment="1">
      <alignment horizontal="center" wrapText="1"/>
    </xf>
    <xf numFmtId="171" fontId="28" fillId="33" borderId="10" xfId="0" applyNumberFormat="1" applyFont="1" applyFill="1" applyBorder="1" applyAlignment="1">
      <alignment horizontal="center"/>
    </xf>
    <xf numFmtId="0" fontId="33" fillId="33" borderId="10" xfId="0" applyFont="1" applyFill="1" applyBorder="1" applyAlignment="1">
      <alignment horizontal="center" wrapText="1"/>
    </xf>
    <xf numFmtId="0" fontId="34" fillId="33" borderId="10" xfId="0" applyFont="1" applyFill="1" applyBorder="1" applyAlignment="1">
      <alignment horizontal="center" wrapText="1"/>
    </xf>
    <xf numFmtId="0" fontId="30" fillId="33" borderId="22" xfId="0" applyFont="1" applyFill="1" applyBorder="1" applyAlignment="1" applyProtection="1">
      <alignment horizontal="center" vertical="center"/>
      <protection locked="0"/>
    </xf>
    <xf numFmtId="0" fontId="30" fillId="33" borderId="22" xfId="0" applyNumberFormat="1" applyFont="1" applyFill="1" applyBorder="1" applyAlignment="1" applyProtection="1">
      <alignment horizontal="center" vertical="center"/>
      <protection locked="0"/>
    </xf>
    <xf numFmtId="0" fontId="30" fillId="33" borderId="22" xfId="0" applyFont="1" applyFill="1" applyBorder="1" applyAlignment="1" applyProtection="1">
      <alignment horizontal="center" vertical="center"/>
      <protection hidden="1"/>
    </xf>
    <xf numFmtId="0" fontId="28" fillId="33" borderId="22" xfId="0" applyFont="1" applyFill="1" applyBorder="1" applyAlignment="1" applyProtection="1">
      <alignment horizontal="center" vertical="center"/>
      <protection hidden="1"/>
    </xf>
    <xf numFmtId="0" fontId="26" fillId="0" borderId="12" xfId="0" applyFont="1" applyFill="1" applyBorder="1" applyAlignment="1">
      <alignment horizontal="left" vertical="top" wrapText="1"/>
    </xf>
    <xf numFmtId="0" fontId="26" fillId="0" borderId="12" xfId="0" applyFont="1" applyFill="1" applyBorder="1" applyAlignment="1">
      <alignment horizontal="center" vertical="top" wrapText="1"/>
    </xf>
    <xf numFmtId="1" fontId="37" fillId="0" borderId="12" xfId="0" applyNumberFormat="1" applyFont="1" applyFill="1" applyBorder="1" applyAlignment="1">
      <alignment horizontal="center" vertical="top" shrinkToFit="1"/>
    </xf>
    <xf numFmtId="0" fontId="25" fillId="0" borderId="12" xfId="0" applyFont="1" applyFill="1" applyBorder="1" applyAlignment="1">
      <alignment horizontal="left" wrapText="1"/>
    </xf>
    <xf numFmtId="0" fontId="25" fillId="0" borderId="12" xfId="0" applyFont="1" applyFill="1" applyBorder="1" applyAlignment="1">
      <alignment horizontal="left" vertical="center" wrapText="1"/>
    </xf>
    <xf numFmtId="0" fontId="25" fillId="0" borderId="12" xfId="0" applyFont="1" applyFill="1" applyBorder="1" applyAlignment="1">
      <alignment horizontal="left" vertical="top" wrapText="1"/>
    </xf>
    <xf numFmtId="0" fontId="25" fillId="0" borderId="0" xfId="0" applyFont="1" applyFill="1" applyBorder="1" applyAlignment="1">
      <alignment horizontal="left" vertical="top"/>
    </xf>
    <xf numFmtId="0" fontId="26" fillId="33" borderId="10" xfId="0" applyFont="1" applyFill="1" applyBorder="1" applyAlignment="1">
      <alignment horizontal="center" vertical="top" wrapText="1"/>
    </xf>
    <xf numFmtId="0" fontId="19" fillId="33" borderId="21" xfId="0" applyFont="1" applyFill="1" applyBorder="1" applyAlignment="1">
      <alignment horizontal="center" vertical="center"/>
    </xf>
    <xf numFmtId="0" fontId="23" fillId="33" borderId="21" xfId="0" applyFont="1" applyFill="1" applyBorder="1" applyAlignment="1">
      <alignment horizontal="center" vertical="center" wrapText="1"/>
    </xf>
    <xf numFmtId="2" fontId="19" fillId="33" borderId="21" xfId="0" applyNumberFormat="1" applyFont="1" applyFill="1" applyBorder="1" applyAlignment="1">
      <alignment horizontal="center" vertical="center"/>
    </xf>
    <xf numFmtId="168" fontId="19" fillId="33" borderId="21" xfId="0" applyNumberFormat="1" applyFont="1" applyFill="1" applyBorder="1" applyAlignment="1">
      <alignment horizontal="center" vertical="center"/>
    </xf>
    <xf numFmtId="0" fontId="28" fillId="34" borderId="10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wrapText="1"/>
    </xf>
    <xf numFmtId="0" fontId="19" fillId="33" borderId="21" xfId="0" applyFont="1" applyFill="1" applyBorder="1" applyAlignment="1">
      <alignment horizontal="center" vertical="center" wrapText="1"/>
    </xf>
    <xf numFmtId="0" fontId="19" fillId="33" borderId="44" xfId="0" applyFont="1" applyFill="1" applyBorder="1" applyAlignment="1">
      <alignment horizontal="center" vertical="center"/>
    </xf>
    <xf numFmtId="0" fontId="19" fillId="33" borderId="40" xfId="0" applyFont="1" applyFill="1" applyBorder="1" applyAlignment="1">
      <alignment horizontal="center" vertical="center"/>
    </xf>
    <xf numFmtId="0" fontId="23" fillId="33" borderId="0" xfId="0" applyFont="1" applyFill="1" applyBorder="1" applyAlignment="1">
      <alignment horizontal="center" wrapText="1"/>
    </xf>
    <xf numFmtId="0" fontId="19" fillId="33" borderId="0" xfId="0" applyFont="1" applyFill="1" applyBorder="1" applyAlignment="1">
      <alignment horizontal="center" vertical="center"/>
    </xf>
    <xf numFmtId="0" fontId="19" fillId="33" borderId="0" xfId="0" applyFont="1" applyFill="1" applyAlignment="1">
      <alignment vertical="center"/>
    </xf>
    <xf numFmtId="0" fontId="19" fillId="33" borderId="31" xfId="0" applyFont="1" applyFill="1" applyBorder="1" applyAlignment="1">
      <alignment horizontal="center"/>
    </xf>
    <xf numFmtId="0" fontId="39" fillId="33" borderId="10" xfId="0" applyFont="1" applyFill="1" applyBorder="1" applyAlignment="1">
      <alignment vertical="center"/>
    </xf>
    <xf numFmtId="0" fontId="25" fillId="33" borderId="21" xfId="0" applyFont="1" applyFill="1" applyBorder="1" applyAlignment="1">
      <alignment horizontal="center" vertical="center"/>
    </xf>
    <xf numFmtId="0" fontId="19" fillId="33" borderId="33" xfId="0" applyFont="1" applyFill="1" applyBorder="1" applyAlignment="1">
      <alignment horizontal="center"/>
    </xf>
    <xf numFmtId="0" fontId="36" fillId="33" borderId="0" xfId="0" applyFont="1" applyFill="1" applyBorder="1" applyAlignment="1">
      <alignment horizontal="center"/>
    </xf>
    <xf numFmtId="0" fontId="36" fillId="33" borderId="0" xfId="0" applyFont="1" applyFill="1" applyBorder="1" applyAlignment="1">
      <alignment horizontal="center" wrapText="1"/>
    </xf>
    <xf numFmtId="168" fontId="36" fillId="33" borderId="0" xfId="0" applyNumberFormat="1" applyFont="1" applyFill="1" applyBorder="1" applyAlignment="1">
      <alignment horizontal="center"/>
    </xf>
    <xf numFmtId="2" fontId="36" fillId="33" borderId="0" xfId="0" applyNumberFormat="1" applyFont="1" applyFill="1" applyBorder="1" applyAlignment="1">
      <alignment horizontal="center"/>
    </xf>
    <xf numFmtId="167" fontId="36" fillId="33" borderId="0" xfId="0" applyNumberFormat="1" applyFont="1" applyFill="1" applyBorder="1" applyAlignment="1">
      <alignment horizontal="center"/>
    </xf>
    <xf numFmtId="0" fontId="19" fillId="33" borderId="0" xfId="0" applyFont="1" applyFill="1" applyBorder="1" applyAlignment="1">
      <alignment horizontal="center"/>
    </xf>
    <xf numFmtId="0" fontId="25" fillId="33" borderId="34" xfId="0" applyFont="1" applyFill="1" applyBorder="1" applyAlignment="1">
      <alignment horizontal="center"/>
    </xf>
    <xf numFmtId="0" fontId="30" fillId="33" borderId="0" xfId="0" applyFont="1" applyFill="1" applyBorder="1" applyAlignment="1" applyProtection="1">
      <alignment horizontal="center" vertical="center"/>
      <protection hidden="1"/>
    </xf>
    <xf numFmtId="0" fontId="28" fillId="33" borderId="0" xfId="0" applyFont="1" applyFill="1" applyBorder="1" applyAlignment="1" applyProtection="1">
      <alignment horizontal="center" vertical="center"/>
      <protection locked="0"/>
    </xf>
    <xf numFmtId="0" fontId="28" fillId="33" borderId="0" xfId="0" applyFont="1" applyFill="1" applyBorder="1" applyAlignment="1" applyProtection="1">
      <alignment horizontal="center" vertical="center"/>
      <protection hidden="1"/>
    </xf>
    <xf numFmtId="0" fontId="28" fillId="33" borderId="0" xfId="0" applyFont="1" applyFill="1" applyBorder="1" applyAlignment="1">
      <alignment horizontal="center" wrapText="1"/>
    </xf>
    <xf numFmtId="2" fontId="28" fillId="33" borderId="0" xfId="0" applyNumberFormat="1" applyFont="1" applyFill="1" applyBorder="1" applyAlignment="1">
      <alignment horizontal="center" wrapText="1"/>
    </xf>
    <xf numFmtId="0" fontId="27" fillId="33" borderId="34" xfId="0" applyFont="1" applyFill="1" applyBorder="1" applyAlignment="1">
      <alignment horizontal="center" wrapText="1"/>
    </xf>
    <xf numFmtId="0" fontId="27" fillId="33" borderId="0" xfId="0" applyFont="1" applyFill="1" applyBorder="1" applyAlignment="1">
      <alignment horizontal="center" wrapText="1"/>
    </xf>
    <xf numFmtId="0" fontId="27" fillId="33" borderId="0" xfId="0" applyFont="1" applyFill="1" applyBorder="1" applyAlignment="1">
      <alignment horizontal="center" vertical="center"/>
    </xf>
    <xf numFmtId="0" fontId="24" fillId="33" borderId="10" xfId="0" applyFont="1" applyFill="1" applyBorder="1" applyAlignment="1">
      <alignment horizontal="center" vertical="center"/>
    </xf>
    <xf numFmtId="0" fontId="0" fillId="33" borderId="0" xfId="0" applyFill="1"/>
    <xf numFmtId="0" fontId="24" fillId="33" borderId="10" xfId="0" applyFont="1" applyFill="1" applyBorder="1" applyAlignment="1">
      <alignment horizontal="center" wrapText="1"/>
    </xf>
    <xf numFmtId="0" fontId="24" fillId="33" borderId="0" xfId="0" applyFont="1" applyFill="1" applyBorder="1" applyAlignment="1">
      <alignment horizontal="center"/>
    </xf>
    <xf numFmtId="0" fontId="24" fillId="33" borderId="0" xfId="0" applyFont="1" applyFill="1" applyBorder="1" applyAlignment="1">
      <alignment horizontal="center" wrapText="1"/>
    </xf>
    <xf numFmtId="0" fontId="19" fillId="33" borderId="13" xfId="0" applyFont="1" applyFill="1" applyBorder="1" applyAlignment="1">
      <alignment horizontal="center"/>
    </xf>
    <xf numFmtId="168" fontId="19" fillId="33" borderId="10" xfId="0" applyNumberFormat="1" applyFont="1" applyFill="1" applyBorder="1" applyAlignment="1">
      <alignment horizontal="center"/>
    </xf>
    <xf numFmtId="2" fontId="19" fillId="33" borderId="10" xfId="0" applyNumberFormat="1" applyFont="1" applyFill="1" applyBorder="1" applyAlignment="1">
      <alignment horizontal="center"/>
    </xf>
    <xf numFmtId="167" fontId="19" fillId="33" borderId="10" xfId="0" applyNumberFormat="1" applyFont="1" applyFill="1" applyBorder="1" applyAlignment="1">
      <alignment horizontal="center"/>
    </xf>
    <xf numFmtId="0" fontId="19" fillId="33" borderId="14" xfId="0" applyFont="1" applyFill="1" applyBorder="1" applyAlignment="1">
      <alignment horizontal="center"/>
    </xf>
    <xf numFmtId="168" fontId="19" fillId="33" borderId="10" xfId="0" applyNumberFormat="1" applyFont="1" applyFill="1" applyBorder="1"/>
    <xf numFmtId="2" fontId="19" fillId="33" borderId="10" xfId="0" applyNumberFormat="1" applyFont="1" applyFill="1" applyBorder="1"/>
    <xf numFmtId="167" fontId="19" fillId="33" borderId="10" xfId="0" applyNumberFormat="1" applyFont="1" applyFill="1" applyBorder="1"/>
    <xf numFmtId="0" fontId="19" fillId="33" borderId="14" xfId="0" applyFont="1" applyFill="1" applyBorder="1"/>
    <xf numFmtId="0" fontId="22" fillId="33" borderId="0" xfId="0" applyFont="1" applyFill="1"/>
    <xf numFmtId="0" fontId="20" fillId="33" borderId="39" xfId="0" applyFont="1" applyFill="1" applyBorder="1" applyAlignment="1">
      <alignment horizontal="center" vertical="center"/>
    </xf>
    <xf numFmtId="0" fontId="20" fillId="33" borderId="40" xfId="0" applyFont="1" applyFill="1" applyBorder="1" applyAlignment="1">
      <alignment horizontal="center" vertical="center"/>
    </xf>
    <xf numFmtId="0" fontId="20" fillId="33" borderId="40" xfId="0" applyFont="1" applyFill="1" applyBorder="1" applyAlignment="1">
      <alignment horizontal="center" vertical="center" wrapText="1"/>
    </xf>
    <xf numFmtId="0" fontId="20" fillId="33" borderId="41" xfId="0" applyFont="1" applyFill="1" applyBorder="1" applyAlignment="1">
      <alignment horizontal="center" vertical="center" wrapText="1"/>
    </xf>
    <xf numFmtId="0" fontId="20" fillId="33" borderId="42" xfId="0" applyFont="1" applyFill="1" applyBorder="1" applyAlignment="1">
      <alignment horizontal="center" vertical="center"/>
    </xf>
    <xf numFmtId="0" fontId="21" fillId="33" borderId="0" xfId="0" applyFont="1" applyFill="1"/>
    <xf numFmtId="0" fontId="0" fillId="33" borderId="0" xfId="0" applyFont="1" applyFill="1" applyAlignment="1">
      <alignment horizontal="center"/>
    </xf>
    <xf numFmtId="4" fontId="28" fillId="33" borderId="10" xfId="0" applyNumberFormat="1" applyFont="1" applyFill="1" applyBorder="1" applyAlignment="1">
      <alignment horizontal="center"/>
    </xf>
    <xf numFmtId="0" fontId="29" fillId="33" borderId="10" xfId="0" applyFont="1" applyFill="1" applyBorder="1" applyAlignment="1">
      <alignment horizontal="center"/>
    </xf>
    <xf numFmtId="166" fontId="28" fillId="33" borderId="10" xfId="0" applyNumberFormat="1" applyFont="1" applyFill="1" applyBorder="1" applyAlignment="1">
      <alignment horizontal="center"/>
    </xf>
    <xf numFmtId="2" fontId="27" fillId="33" borderId="10" xfId="0" applyNumberFormat="1" applyFont="1" applyFill="1" applyBorder="1" applyAlignment="1">
      <alignment horizontal="center"/>
    </xf>
    <xf numFmtId="167" fontId="28" fillId="33" borderId="10" xfId="0" applyNumberFormat="1" applyFont="1" applyFill="1" applyBorder="1" applyAlignment="1">
      <alignment horizontal="center"/>
    </xf>
    <xf numFmtId="0" fontId="28" fillId="34" borderId="10" xfId="0" applyFont="1" applyFill="1" applyBorder="1" applyAlignment="1">
      <alignment horizontal="center" wrapText="1"/>
    </xf>
    <xf numFmtId="2" fontId="28" fillId="33" borderId="10" xfId="0" applyNumberFormat="1" applyFont="1" applyFill="1" applyBorder="1" applyAlignment="1">
      <alignment horizontal="center" vertical="center"/>
    </xf>
    <xf numFmtId="0" fontId="34" fillId="33" borderId="10" xfId="0" applyFont="1" applyFill="1" applyBorder="1" applyAlignment="1">
      <alignment horizontal="center"/>
    </xf>
    <xf numFmtId="0" fontId="33" fillId="33" borderId="10" xfId="0" applyFont="1" applyFill="1" applyBorder="1" applyAlignment="1">
      <alignment horizontal="center" vertical="center"/>
    </xf>
    <xf numFmtId="168" fontId="28" fillId="33" borderId="10" xfId="0" applyNumberFormat="1" applyFont="1" applyFill="1" applyBorder="1" applyAlignment="1">
      <alignment horizontal="center" vertical="center"/>
    </xf>
    <xf numFmtId="0" fontId="33" fillId="33" borderId="10" xfId="0" applyFont="1" applyFill="1" applyBorder="1" applyAlignment="1">
      <alignment horizontal="center"/>
    </xf>
    <xf numFmtId="0" fontId="33" fillId="33" borderId="10" xfId="0" applyFont="1" applyFill="1" applyBorder="1" applyAlignment="1">
      <alignment horizontal="center" vertical="center" wrapText="1"/>
    </xf>
    <xf numFmtId="3" fontId="28" fillId="33" borderId="10" xfId="0" applyNumberFormat="1" applyFont="1" applyFill="1" applyBorder="1" applyAlignment="1">
      <alignment horizontal="center"/>
    </xf>
    <xf numFmtId="2" fontId="28" fillId="33" borderId="10" xfId="0" applyNumberFormat="1" applyFont="1" applyFill="1" applyBorder="1" applyAlignment="1">
      <alignment horizontal="center"/>
    </xf>
    <xf numFmtId="169" fontId="28" fillId="33" borderId="10" xfId="0" applyNumberFormat="1" applyFont="1" applyFill="1" applyBorder="1" applyAlignment="1">
      <alignment horizontal="center"/>
    </xf>
    <xf numFmtId="0" fontId="27" fillId="33" borderId="10" xfId="0" applyFont="1" applyFill="1" applyBorder="1" applyAlignment="1">
      <alignment horizontal="center" vertical="center"/>
    </xf>
    <xf numFmtId="1" fontId="28" fillId="33" borderId="10" xfId="0" applyNumberFormat="1" applyFont="1" applyFill="1" applyBorder="1" applyAlignment="1">
      <alignment horizontal="center" vertical="center" wrapText="1"/>
    </xf>
    <xf numFmtId="0" fontId="27" fillId="33" borderId="21" xfId="0" applyFont="1" applyFill="1" applyBorder="1" applyAlignment="1">
      <alignment horizontal="center" vertical="center" wrapText="1"/>
    </xf>
    <xf numFmtId="1" fontId="28" fillId="33" borderId="12" xfId="0" applyNumberFormat="1" applyFont="1" applyFill="1" applyBorder="1" applyAlignment="1">
      <alignment horizontal="center" wrapText="1"/>
    </xf>
    <xf numFmtId="0" fontId="27" fillId="33" borderId="12" xfId="0" applyFont="1" applyFill="1" applyBorder="1" applyAlignment="1">
      <alignment horizontal="center" wrapText="1"/>
    </xf>
    <xf numFmtId="0" fontId="28" fillId="33" borderId="13" xfId="0" applyFont="1" applyFill="1" applyBorder="1" applyAlignment="1">
      <alignment horizontal="center"/>
    </xf>
    <xf numFmtId="0" fontId="0" fillId="33" borderId="0" xfId="0" applyFill="1" applyBorder="1"/>
    <xf numFmtId="0" fontId="28" fillId="33" borderId="15" xfId="0" applyFont="1" applyFill="1" applyBorder="1" applyAlignment="1">
      <alignment horizontal="center"/>
    </xf>
    <xf numFmtId="0" fontId="28" fillId="33" borderId="16" xfId="0" applyFont="1" applyFill="1" applyBorder="1" applyAlignment="1">
      <alignment horizontal="center"/>
    </xf>
    <xf numFmtId="0" fontId="28" fillId="33" borderId="16" xfId="0" applyFont="1" applyFill="1" applyBorder="1" applyAlignment="1">
      <alignment horizontal="center" wrapText="1"/>
    </xf>
    <xf numFmtId="0" fontId="28" fillId="33" borderId="39" xfId="0" applyFont="1" applyFill="1" applyBorder="1" applyAlignment="1">
      <alignment horizontal="center"/>
    </xf>
    <xf numFmtId="0" fontId="28" fillId="33" borderId="40" xfId="0" applyFont="1" applyFill="1" applyBorder="1" applyAlignment="1">
      <alignment horizontal="center"/>
    </xf>
    <xf numFmtId="0" fontId="28" fillId="33" borderId="40" xfId="0" applyFont="1" applyFill="1" applyBorder="1" applyAlignment="1">
      <alignment horizontal="center" wrapText="1"/>
    </xf>
    <xf numFmtId="0" fontId="33" fillId="33" borderId="17" xfId="0" applyFont="1" applyFill="1" applyBorder="1" applyAlignment="1">
      <alignment horizontal="center"/>
    </xf>
    <xf numFmtId="0" fontId="28" fillId="33" borderId="18" xfId="0" applyFont="1" applyFill="1" applyBorder="1" applyAlignment="1">
      <alignment horizontal="center"/>
    </xf>
    <xf numFmtId="0" fontId="28" fillId="33" borderId="18" xfId="0" applyFont="1" applyFill="1" applyBorder="1" applyAlignment="1">
      <alignment horizontal="center" wrapText="1"/>
    </xf>
    <xf numFmtId="49" fontId="28" fillId="33" borderId="18" xfId="45" applyNumberFormat="1" applyFont="1" applyFill="1" applyBorder="1" applyAlignment="1">
      <alignment horizontal="center"/>
    </xf>
    <xf numFmtId="0" fontId="33" fillId="33" borderId="13" xfId="0" applyFont="1" applyFill="1" applyBorder="1" applyAlignment="1">
      <alignment horizontal="center"/>
    </xf>
    <xf numFmtId="49" fontId="28" fillId="33" borderId="10" xfId="0" applyNumberFormat="1" applyFont="1" applyFill="1" applyBorder="1" applyAlignment="1">
      <alignment horizontal="center"/>
    </xf>
    <xf numFmtId="0" fontId="16" fillId="33" borderId="0" xfId="0" applyFont="1" applyFill="1" applyAlignment="1"/>
    <xf numFmtId="49" fontId="28" fillId="33" borderId="10" xfId="45" applyNumberFormat="1" applyFont="1" applyFill="1" applyBorder="1" applyAlignment="1">
      <alignment horizontal="center"/>
    </xf>
    <xf numFmtId="0" fontId="33" fillId="33" borderId="34" xfId="0" applyFont="1" applyFill="1" applyBorder="1" applyAlignment="1">
      <alignment horizontal="center"/>
    </xf>
    <xf numFmtId="0" fontId="31" fillId="33" borderId="10" xfId="0" applyFont="1" applyFill="1" applyBorder="1" applyAlignment="1">
      <alignment horizontal="center"/>
    </xf>
    <xf numFmtId="0" fontId="28" fillId="33" borderId="14" xfId="0" applyFont="1" applyFill="1" applyBorder="1" applyAlignment="1">
      <alignment horizontal="center"/>
    </xf>
    <xf numFmtId="0" fontId="28" fillId="33" borderId="49" xfId="0" applyFont="1" applyFill="1" applyBorder="1" applyAlignment="1">
      <alignment horizontal="center"/>
    </xf>
    <xf numFmtId="0" fontId="28" fillId="33" borderId="45" xfId="0" applyFont="1" applyFill="1" applyBorder="1" applyAlignment="1">
      <alignment horizontal="center"/>
    </xf>
    <xf numFmtId="0" fontId="28" fillId="33" borderId="45" xfId="0" applyFont="1" applyFill="1" applyBorder="1" applyAlignment="1">
      <alignment horizontal="center" wrapText="1"/>
    </xf>
    <xf numFmtId="0" fontId="28" fillId="33" borderId="31" xfId="0" applyFont="1" applyFill="1" applyBorder="1" applyAlignment="1">
      <alignment horizontal="center"/>
    </xf>
    <xf numFmtId="0" fontId="28" fillId="33" borderId="17" xfId="0" applyFont="1" applyFill="1" applyBorder="1" applyAlignment="1">
      <alignment horizontal="center"/>
    </xf>
    <xf numFmtId="0" fontId="28" fillId="33" borderId="18" xfId="0" applyFont="1" applyFill="1" applyBorder="1" applyAlignment="1">
      <alignment horizontal="center" vertical="center"/>
    </xf>
    <xf numFmtId="0" fontId="25" fillId="33" borderId="0" xfId="0" applyFont="1" applyFill="1" applyBorder="1"/>
    <xf numFmtId="0" fontId="28" fillId="33" borderId="13" xfId="0" applyFont="1" applyFill="1" applyBorder="1" applyAlignment="1">
      <alignment horizontal="center" vertical="justify"/>
    </xf>
    <xf numFmtId="0" fontId="28" fillId="33" borderId="10" xfId="0" applyFont="1" applyFill="1" applyBorder="1" applyAlignment="1">
      <alignment horizontal="center" vertical="justify"/>
    </xf>
    <xf numFmtId="0" fontId="25" fillId="33" borderId="0" xfId="0" applyFont="1" applyFill="1" applyBorder="1" applyAlignment="1"/>
    <xf numFmtId="0" fontId="16" fillId="33" borderId="0" xfId="0" applyFont="1" applyFill="1" applyBorder="1" applyAlignment="1"/>
    <xf numFmtId="0" fontId="28" fillId="33" borderId="0" xfId="0" applyFont="1" applyFill="1" applyBorder="1" applyAlignment="1">
      <alignment horizontal="center"/>
    </xf>
    <xf numFmtId="0" fontId="28" fillId="33" borderId="0" xfId="0" applyFont="1" applyFill="1" applyBorder="1" applyAlignment="1">
      <alignment horizontal="center" vertical="center"/>
    </xf>
    <xf numFmtId="0" fontId="28" fillId="33" borderId="12" xfId="0" applyFont="1" applyFill="1" applyBorder="1" applyAlignment="1">
      <alignment horizontal="center" wrapText="1"/>
    </xf>
    <xf numFmtId="2" fontId="28" fillId="33" borderId="12" xfId="0" applyNumberFormat="1" applyFont="1" applyFill="1" applyBorder="1" applyAlignment="1">
      <alignment horizontal="center" wrapText="1"/>
    </xf>
    <xf numFmtId="0" fontId="30" fillId="33" borderId="19" xfId="0" applyFont="1" applyFill="1" applyBorder="1" applyAlignment="1">
      <alignment horizontal="center" wrapText="1"/>
    </xf>
    <xf numFmtId="0" fontId="27" fillId="33" borderId="19" xfId="0" applyFont="1" applyFill="1" applyBorder="1" applyAlignment="1">
      <alignment horizontal="center" wrapText="1"/>
    </xf>
    <xf numFmtId="0" fontId="31" fillId="33" borderId="10" xfId="0" applyFont="1" applyFill="1" applyBorder="1" applyAlignment="1">
      <alignment horizontal="center" wrapText="1"/>
    </xf>
    <xf numFmtId="1" fontId="27" fillId="33" borderId="19" xfId="0" applyNumberFormat="1" applyFont="1" applyFill="1" applyBorder="1" applyAlignment="1">
      <alignment horizontal="center" wrapText="1"/>
    </xf>
    <xf numFmtId="172" fontId="28" fillId="33" borderId="10" xfId="0" applyNumberFormat="1" applyFont="1" applyFill="1" applyBorder="1" applyAlignment="1">
      <alignment horizontal="center"/>
    </xf>
    <xf numFmtId="2" fontId="27" fillId="33" borderId="10" xfId="0" applyNumberFormat="1" applyFont="1" applyFill="1" applyBorder="1" applyAlignment="1">
      <alignment horizontal="center" wrapText="1"/>
    </xf>
    <xf numFmtId="1" fontId="30" fillId="33" borderId="19" xfId="0" applyNumberFormat="1" applyFont="1" applyFill="1" applyBorder="1" applyAlignment="1">
      <alignment horizontal="center" wrapText="1"/>
    </xf>
    <xf numFmtId="172" fontId="30" fillId="33" borderId="10" xfId="0" applyNumberFormat="1" applyFont="1" applyFill="1" applyBorder="1" applyAlignment="1">
      <alignment horizontal="center"/>
    </xf>
    <xf numFmtId="2" fontId="30" fillId="33" borderId="10" xfId="0" applyNumberFormat="1" applyFont="1" applyFill="1" applyBorder="1" applyAlignment="1">
      <alignment horizontal="center" wrapText="1"/>
    </xf>
    <xf numFmtId="1" fontId="27" fillId="33" borderId="20" xfId="0" applyNumberFormat="1" applyFont="1" applyFill="1" applyBorder="1" applyAlignment="1">
      <alignment horizontal="center" wrapText="1"/>
    </xf>
    <xf numFmtId="172" fontId="28" fillId="33" borderId="21" xfId="0" applyNumberFormat="1" applyFont="1" applyFill="1" applyBorder="1" applyAlignment="1">
      <alignment horizontal="center"/>
    </xf>
    <xf numFmtId="2" fontId="27" fillId="33" borderId="21" xfId="0" applyNumberFormat="1" applyFont="1" applyFill="1" applyBorder="1" applyAlignment="1">
      <alignment horizontal="center" wrapText="1"/>
    </xf>
    <xf numFmtId="0" fontId="28" fillId="33" borderId="21" xfId="0" applyFont="1" applyFill="1" applyBorder="1" applyAlignment="1">
      <alignment horizontal="center"/>
    </xf>
    <xf numFmtId="0" fontId="30" fillId="33" borderId="0" xfId="0" applyFont="1" applyFill="1" applyBorder="1" applyAlignment="1">
      <alignment horizontal="center" wrapText="1"/>
    </xf>
    <xf numFmtId="0" fontId="28" fillId="33" borderId="13" xfId="0" applyFont="1" applyFill="1" applyBorder="1" applyAlignment="1">
      <alignment horizontal="center" vertical="center"/>
    </xf>
    <xf numFmtId="0" fontId="28" fillId="33" borderId="47" xfId="0" applyFont="1" applyFill="1" applyBorder="1" applyAlignment="1">
      <alignment horizontal="center"/>
    </xf>
    <xf numFmtId="0" fontId="28" fillId="33" borderId="0" xfId="0" applyFont="1" applyFill="1" applyBorder="1" applyAlignment="1">
      <alignment horizontal="center" vertical="center" wrapText="1"/>
    </xf>
    <xf numFmtId="0" fontId="30" fillId="33" borderId="22" xfId="0" applyFont="1" applyFill="1" applyBorder="1" applyAlignment="1">
      <alignment horizontal="center"/>
    </xf>
    <xf numFmtId="0" fontId="30" fillId="33" borderId="22" xfId="0" applyFont="1" applyFill="1" applyBorder="1" applyAlignment="1">
      <alignment horizontal="center" wrapText="1"/>
    </xf>
    <xf numFmtId="0" fontId="28" fillId="33" borderId="48" xfId="0" applyFont="1" applyFill="1" applyBorder="1" applyAlignment="1">
      <alignment horizontal="center"/>
    </xf>
    <xf numFmtId="0" fontId="30" fillId="33" borderId="22" xfId="0" applyNumberFormat="1" applyFont="1" applyFill="1" applyBorder="1" applyAlignment="1">
      <alignment horizontal="center"/>
    </xf>
    <xf numFmtId="0" fontId="30" fillId="33" borderId="22" xfId="0" applyFont="1" applyFill="1" applyBorder="1" applyAlignment="1">
      <alignment horizontal="center" vertical="center"/>
    </xf>
    <xf numFmtId="0" fontId="30" fillId="33" borderId="0" xfId="0" applyFont="1" applyFill="1" applyBorder="1" applyAlignment="1">
      <alignment horizontal="center"/>
    </xf>
    <xf numFmtId="0" fontId="30" fillId="33" borderId="0" xfId="0" applyNumberFormat="1" applyFont="1" applyFill="1" applyBorder="1" applyAlignment="1">
      <alignment horizontal="center"/>
    </xf>
    <xf numFmtId="0" fontId="30" fillId="33" borderId="10" xfId="0" applyFont="1" applyFill="1" applyBorder="1" applyAlignment="1">
      <alignment horizontal="center" vertical="center" wrapText="1"/>
    </xf>
    <xf numFmtId="0" fontId="30" fillId="33" borderId="10" xfId="0" applyNumberFormat="1" applyFont="1" applyFill="1" applyBorder="1" applyAlignment="1">
      <alignment horizontal="center"/>
    </xf>
    <xf numFmtId="0" fontId="30" fillId="33" borderId="10" xfId="0" applyFont="1" applyFill="1" applyBorder="1" applyAlignment="1" applyProtection="1">
      <alignment horizontal="center" vertical="center"/>
      <protection hidden="1"/>
    </xf>
    <xf numFmtId="0" fontId="30" fillId="33" borderId="10" xfId="0" applyNumberFormat="1" applyFont="1" applyFill="1" applyBorder="1" applyAlignment="1">
      <alignment horizontal="center" vertical="center"/>
    </xf>
    <xf numFmtId="0" fontId="30" fillId="33" borderId="10" xfId="0" applyFont="1" applyFill="1" applyBorder="1" applyAlignment="1">
      <alignment horizontal="center" vertical="center"/>
    </xf>
    <xf numFmtId="0" fontId="30" fillId="33" borderId="0" xfId="0" applyFont="1" applyFill="1" applyBorder="1" applyAlignment="1">
      <alignment horizontal="center" vertical="center" wrapText="1"/>
    </xf>
    <xf numFmtId="0" fontId="30" fillId="33" borderId="0" xfId="0" applyNumberFormat="1" applyFont="1" applyFill="1" applyBorder="1" applyAlignment="1">
      <alignment horizontal="center" vertical="center"/>
    </xf>
    <xf numFmtId="0" fontId="28" fillId="33" borderId="22" xfId="0" applyFont="1" applyFill="1" applyBorder="1" applyAlignment="1">
      <alignment horizontal="center" vertical="center"/>
    </xf>
    <xf numFmtId="0" fontId="28" fillId="33" borderId="22" xfId="0" applyFont="1" applyFill="1" applyBorder="1" applyAlignment="1">
      <alignment horizontal="center" vertical="center" wrapText="1"/>
    </xf>
    <xf numFmtId="0" fontId="28" fillId="33" borderId="22" xfId="0" applyFont="1" applyFill="1" applyBorder="1" applyAlignment="1" applyProtection="1">
      <alignment horizontal="center" vertical="center"/>
      <protection locked="0"/>
    </xf>
    <xf numFmtId="0" fontId="28" fillId="33" borderId="22" xfId="0" applyFont="1" applyFill="1" applyBorder="1" applyAlignment="1">
      <alignment horizontal="center"/>
    </xf>
    <xf numFmtId="0" fontId="28" fillId="33" borderId="22" xfId="0" applyFont="1" applyFill="1" applyBorder="1" applyAlignment="1">
      <alignment horizontal="center" wrapText="1"/>
    </xf>
    <xf numFmtId="0" fontId="35" fillId="33" borderId="22" xfId="0" applyFont="1" applyFill="1" applyBorder="1" applyAlignment="1" applyProtection="1">
      <alignment horizontal="center" vertical="center"/>
      <protection locked="0"/>
    </xf>
    <xf numFmtId="0" fontId="35" fillId="33" borderId="22" xfId="0" applyFont="1" applyFill="1" applyBorder="1" applyAlignment="1" applyProtection="1">
      <alignment horizontal="center" vertical="center"/>
      <protection hidden="1"/>
    </xf>
    <xf numFmtId="0" fontId="24" fillId="33" borderId="10" xfId="0" applyFont="1" applyFill="1" applyBorder="1" applyAlignment="1">
      <alignment horizontal="center" vertical="center" wrapText="1"/>
    </xf>
    <xf numFmtId="0" fontId="24" fillId="33" borderId="10" xfId="0" applyFont="1" applyFill="1" applyBorder="1" applyAlignment="1">
      <alignment horizontal="center"/>
    </xf>
    <xf numFmtId="0" fontId="24" fillId="33" borderId="0" xfId="0" applyFont="1" applyFill="1" applyBorder="1" applyAlignment="1">
      <alignment horizontal="center" vertical="center"/>
    </xf>
    <xf numFmtId="0" fontId="24" fillId="33" borderId="12" xfId="0" applyFont="1" applyFill="1" applyBorder="1" applyAlignment="1">
      <alignment horizontal="center" wrapText="1"/>
    </xf>
    <xf numFmtId="2" fontId="24" fillId="33" borderId="10" xfId="0" applyNumberFormat="1" applyFont="1" applyFill="1" applyBorder="1" applyAlignment="1">
      <alignment horizontal="center" wrapText="1"/>
    </xf>
    <xf numFmtId="0" fontId="26" fillId="33" borderId="12" xfId="0" applyFont="1" applyFill="1" applyBorder="1" applyAlignment="1">
      <alignment horizontal="center" vertical="top" wrapText="1"/>
    </xf>
    <xf numFmtId="1" fontId="37" fillId="33" borderId="12" xfId="0" applyNumberFormat="1" applyFont="1" applyFill="1" applyBorder="1" applyAlignment="1">
      <alignment horizontal="center" vertical="top" shrinkToFit="1"/>
    </xf>
    <xf numFmtId="168" fontId="37" fillId="33" borderId="12" xfId="0" applyNumberFormat="1" applyFont="1" applyFill="1" applyBorder="1" applyAlignment="1">
      <alignment horizontal="center" vertical="top" shrinkToFit="1"/>
    </xf>
    <xf numFmtId="2" fontId="37" fillId="33" borderId="12" xfId="0" applyNumberFormat="1" applyFont="1" applyFill="1" applyBorder="1" applyAlignment="1">
      <alignment horizontal="center" vertical="top" shrinkToFit="1"/>
    </xf>
    <xf numFmtId="0" fontId="26" fillId="33" borderId="23" xfId="0" applyFont="1" applyFill="1" applyBorder="1" applyAlignment="1">
      <alignment horizontal="center" vertical="top" wrapText="1"/>
    </xf>
    <xf numFmtId="1" fontId="37" fillId="33" borderId="23" xfId="0" applyNumberFormat="1" applyFont="1" applyFill="1" applyBorder="1" applyAlignment="1">
      <alignment horizontal="center" vertical="top" shrinkToFit="1"/>
    </xf>
    <xf numFmtId="168" fontId="37" fillId="33" borderId="23" xfId="0" applyNumberFormat="1" applyFont="1" applyFill="1" applyBorder="1" applyAlignment="1">
      <alignment horizontal="center" vertical="top" shrinkToFit="1"/>
    </xf>
    <xf numFmtId="2" fontId="37" fillId="33" borderId="23" xfId="0" applyNumberFormat="1" applyFont="1" applyFill="1" applyBorder="1" applyAlignment="1">
      <alignment horizontal="center" vertical="top" shrinkToFit="1"/>
    </xf>
    <xf numFmtId="0" fontId="24" fillId="33" borderId="21" xfId="0" applyFont="1" applyFill="1" applyBorder="1" applyAlignment="1">
      <alignment horizontal="center" vertical="center"/>
    </xf>
    <xf numFmtId="0" fontId="25" fillId="33" borderId="10" xfId="0" applyFont="1" applyFill="1" applyBorder="1" applyAlignment="1">
      <alignment horizontal="center"/>
    </xf>
    <xf numFmtId="0" fontId="36" fillId="33" borderId="13" xfId="0" applyFont="1" applyFill="1" applyBorder="1" applyAlignment="1">
      <alignment horizontal="center"/>
    </xf>
    <xf numFmtId="0" fontId="36" fillId="33" borderId="10" xfId="0" applyFont="1" applyFill="1" applyBorder="1" applyAlignment="1">
      <alignment horizontal="center"/>
    </xf>
    <xf numFmtId="0" fontId="36" fillId="33" borderId="10" xfId="0" applyFont="1" applyFill="1" applyBorder="1" applyAlignment="1">
      <alignment horizontal="center" wrapText="1"/>
    </xf>
    <xf numFmtId="168" fontId="36" fillId="33" borderId="10" xfId="0" applyNumberFormat="1" applyFont="1" applyFill="1" applyBorder="1" applyAlignment="1">
      <alignment horizontal="center"/>
    </xf>
    <xf numFmtId="2" fontId="36" fillId="33" borderId="10" xfId="0" applyNumberFormat="1" applyFont="1" applyFill="1" applyBorder="1" applyAlignment="1">
      <alignment horizontal="center"/>
    </xf>
    <xf numFmtId="167" fontId="36" fillId="33" borderId="10" xfId="0" applyNumberFormat="1" applyFont="1" applyFill="1" applyBorder="1" applyAlignment="1">
      <alignment horizontal="center"/>
    </xf>
    <xf numFmtId="0" fontId="19" fillId="33" borderId="12" xfId="0" applyFont="1" applyFill="1" applyBorder="1" applyAlignment="1">
      <alignment horizontal="center" wrapText="1"/>
    </xf>
    <xf numFmtId="0" fontId="19" fillId="33" borderId="12" xfId="0" applyFont="1" applyFill="1" applyBorder="1" applyAlignment="1">
      <alignment horizontal="center"/>
    </xf>
    <xf numFmtId="2" fontId="19" fillId="33" borderId="12" xfId="0" applyNumberFormat="1" applyFont="1" applyFill="1" applyBorder="1" applyAlignment="1">
      <alignment horizontal="center" wrapText="1"/>
    </xf>
    <xf numFmtId="168" fontId="19" fillId="33" borderId="12" xfId="0" applyNumberFormat="1" applyFont="1" applyFill="1" applyBorder="1" applyAlignment="1">
      <alignment horizontal="center"/>
    </xf>
    <xf numFmtId="0" fontId="19" fillId="33" borderId="24" xfId="0" applyFont="1" applyFill="1" applyBorder="1" applyAlignment="1">
      <alignment horizontal="center"/>
    </xf>
    <xf numFmtId="0" fontId="19" fillId="33" borderId="0" xfId="0" applyFont="1" applyFill="1" applyAlignment="1">
      <alignment horizontal="center"/>
    </xf>
    <xf numFmtId="0" fontId="23" fillId="33" borderId="12" xfId="0" applyFont="1" applyFill="1" applyBorder="1" applyAlignment="1">
      <alignment horizontal="center"/>
    </xf>
    <xf numFmtId="0" fontId="19" fillId="33" borderId="0" xfId="0" applyFont="1" applyFill="1" applyBorder="1" applyAlignment="1">
      <alignment horizontal="center" wrapText="1"/>
    </xf>
    <xf numFmtId="0" fontId="23" fillId="33" borderId="0" xfId="0" applyFont="1" applyFill="1" applyBorder="1" applyAlignment="1">
      <alignment horizontal="center"/>
    </xf>
    <xf numFmtId="2" fontId="19" fillId="33" borderId="0" xfId="0" applyNumberFormat="1" applyFont="1" applyFill="1" applyBorder="1" applyAlignment="1">
      <alignment horizontal="center" wrapText="1"/>
    </xf>
    <xf numFmtId="168" fontId="19" fillId="33" borderId="0" xfId="0" applyNumberFormat="1" applyFont="1" applyFill="1" applyBorder="1" applyAlignment="1">
      <alignment horizontal="center"/>
    </xf>
    <xf numFmtId="0" fontId="40" fillId="33" borderId="0" xfId="0" applyFont="1" applyFill="1" applyAlignment="1">
      <alignment horizontal="center"/>
    </xf>
    <xf numFmtId="0" fontId="19" fillId="33" borderId="21" xfId="0" applyFont="1" applyFill="1" applyBorder="1" applyAlignment="1">
      <alignment horizontal="center"/>
    </xf>
    <xf numFmtId="0" fontId="19" fillId="33" borderId="21" xfId="0" applyFont="1" applyFill="1" applyBorder="1" applyAlignment="1">
      <alignment horizontal="center" wrapText="1"/>
    </xf>
    <xf numFmtId="0" fontId="19" fillId="33" borderId="15" xfId="0" applyFont="1" applyFill="1" applyBorder="1" applyAlignment="1">
      <alignment horizontal="center" vertical="center"/>
    </xf>
    <xf numFmtId="0" fontId="19" fillId="33" borderId="16" xfId="0" applyFont="1" applyFill="1" applyBorder="1" applyAlignment="1">
      <alignment horizontal="center" vertical="center"/>
    </xf>
    <xf numFmtId="0" fontId="19" fillId="33" borderId="16" xfId="0" applyFont="1" applyFill="1" applyBorder="1" applyAlignment="1">
      <alignment horizontal="center" vertical="center" wrapText="1"/>
    </xf>
    <xf numFmtId="0" fontId="19" fillId="33" borderId="13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25" fillId="33" borderId="10" xfId="0" applyFont="1" applyFill="1" applyBorder="1" applyAlignment="1">
      <alignment horizontal="center" vertical="center"/>
    </xf>
    <xf numFmtId="0" fontId="23" fillId="33" borderId="10" xfId="0" applyFont="1" applyFill="1" applyBorder="1" applyAlignment="1">
      <alignment horizontal="center" wrapText="1"/>
    </xf>
    <xf numFmtId="2" fontId="23" fillId="33" borderId="10" xfId="0" applyNumberFormat="1" applyFont="1" applyFill="1" applyBorder="1" applyAlignment="1">
      <alignment horizontal="center" wrapText="1"/>
    </xf>
    <xf numFmtId="4" fontId="19" fillId="33" borderId="10" xfId="0" applyNumberFormat="1" applyFont="1" applyFill="1" applyBorder="1" applyAlignment="1">
      <alignment horizontal="center"/>
    </xf>
    <xf numFmtId="0" fontId="23" fillId="33" borderId="19" xfId="0" applyFont="1" applyFill="1" applyBorder="1" applyAlignment="1">
      <alignment horizontal="center" wrapText="1"/>
    </xf>
    <xf numFmtId="0" fontId="19" fillId="33" borderId="45" xfId="0" applyFont="1" applyFill="1" applyBorder="1" applyAlignment="1">
      <alignment horizontal="center"/>
    </xf>
    <xf numFmtId="0" fontId="19" fillId="33" borderId="45" xfId="0" applyFont="1" applyFill="1" applyBorder="1" applyAlignment="1">
      <alignment horizontal="center" wrapText="1"/>
    </xf>
    <xf numFmtId="2" fontId="23" fillId="33" borderId="19" xfId="0" applyNumberFormat="1" applyFont="1" applyFill="1" applyBorder="1" applyAlignment="1">
      <alignment horizontal="center" wrapText="1"/>
    </xf>
    <xf numFmtId="2" fontId="23" fillId="33" borderId="25" xfId="0" applyNumberFormat="1" applyFont="1" applyFill="1" applyBorder="1" applyAlignment="1">
      <alignment horizontal="center" wrapText="1"/>
    </xf>
    <xf numFmtId="4" fontId="19" fillId="33" borderId="45" xfId="0" applyNumberFormat="1" applyFont="1" applyFill="1" applyBorder="1" applyAlignment="1">
      <alignment horizontal="center"/>
    </xf>
    <xf numFmtId="0" fontId="19" fillId="33" borderId="46" xfId="0" applyFont="1" applyFill="1" applyBorder="1" applyAlignment="1">
      <alignment horizontal="center"/>
    </xf>
    <xf numFmtId="2" fontId="23" fillId="33" borderId="0" xfId="0" applyNumberFormat="1" applyFont="1" applyFill="1" applyBorder="1" applyAlignment="1">
      <alignment horizontal="center" wrapText="1"/>
    </xf>
    <xf numFmtId="0" fontId="19" fillId="33" borderId="17" xfId="0" applyFont="1" applyFill="1" applyBorder="1" applyAlignment="1">
      <alignment horizontal="center" vertical="center"/>
    </xf>
    <xf numFmtId="0" fontId="19" fillId="33" borderId="18" xfId="0" applyFont="1" applyFill="1" applyBorder="1" applyAlignment="1">
      <alignment horizontal="center" vertical="center"/>
    </xf>
    <xf numFmtId="0" fontId="23" fillId="33" borderId="18" xfId="0" applyFont="1" applyFill="1" applyBorder="1" applyAlignment="1">
      <alignment horizontal="center" vertical="center"/>
    </xf>
    <xf numFmtId="0" fontId="19" fillId="33" borderId="18" xfId="0" applyFont="1" applyFill="1" applyBorder="1" applyAlignment="1">
      <alignment horizontal="center" vertical="center" wrapText="1"/>
    </xf>
    <xf numFmtId="2" fontId="19" fillId="33" borderId="18" xfId="0" applyNumberFormat="1" applyFont="1" applyFill="1" applyBorder="1" applyAlignment="1">
      <alignment horizontal="center" vertical="center"/>
    </xf>
    <xf numFmtId="168" fontId="19" fillId="33" borderId="18" xfId="0" applyNumberFormat="1" applyFont="1" applyFill="1" applyBorder="1" applyAlignment="1">
      <alignment horizontal="center" vertical="center"/>
    </xf>
    <xf numFmtId="0" fontId="19" fillId="33" borderId="26" xfId="0" applyFont="1" applyFill="1" applyBorder="1" applyAlignment="1">
      <alignment horizontal="center" vertical="center"/>
    </xf>
    <xf numFmtId="0" fontId="23" fillId="33" borderId="10" xfId="0" applyFont="1" applyFill="1" applyBorder="1" applyAlignment="1">
      <alignment horizontal="center" vertical="center"/>
    </xf>
    <xf numFmtId="2" fontId="19" fillId="33" borderId="10" xfId="0" applyNumberFormat="1" applyFont="1" applyFill="1" applyBorder="1" applyAlignment="1">
      <alignment horizontal="center" vertical="center"/>
    </xf>
    <xf numFmtId="168" fontId="19" fillId="33" borderId="10" xfId="0" applyNumberFormat="1" applyFont="1" applyFill="1" applyBorder="1" applyAlignment="1">
      <alignment horizontal="center" vertical="center"/>
    </xf>
    <xf numFmtId="0" fontId="19" fillId="33" borderId="14" xfId="0" applyFont="1" applyFill="1" applyBorder="1" applyAlignment="1">
      <alignment horizontal="center" vertical="center"/>
    </xf>
    <xf numFmtId="0" fontId="23" fillId="33" borderId="10" xfId="0" applyFont="1" applyFill="1" applyBorder="1" applyAlignment="1">
      <alignment horizontal="center" vertical="center" wrapText="1"/>
    </xf>
    <xf numFmtId="0" fontId="23" fillId="33" borderId="16" xfId="0" applyFont="1" applyFill="1" applyBorder="1" applyAlignment="1">
      <alignment horizontal="center" vertical="center"/>
    </xf>
    <xf numFmtId="2" fontId="19" fillId="33" borderId="16" xfId="0" applyNumberFormat="1" applyFont="1" applyFill="1" applyBorder="1" applyAlignment="1">
      <alignment horizontal="center" vertical="center"/>
    </xf>
    <xf numFmtId="168" fontId="19" fillId="33" borderId="16" xfId="0" applyNumberFormat="1" applyFont="1" applyFill="1" applyBorder="1" applyAlignment="1">
      <alignment horizontal="center" vertical="center"/>
    </xf>
    <xf numFmtId="0" fontId="19" fillId="33" borderId="27" xfId="0" applyFont="1" applyFill="1" applyBorder="1" applyAlignment="1">
      <alignment horizontal="center" vertical="center"/>
    </xf>
    <xf numFmtId="0" fontId="19" fillId="33" borderId="39" xfId="0" applyFont="1" applyFill="1" applyBorder="1" applyAlignment="1">
      <alignment horizontal="center" vertical="center"/>
    </xf>
    <xf numFmtId="0" fontId="23" fillId="33" borderId="40" xfId="0" applyFont="1" applyFill="1" applyBorder="1" applyAlignment="1">
      <alignment horizontal="center" vertical="center"/>
    </xf>
    <xf numFmtId="0" fontId="19" fillId="33" borderId="40" xfId="0" applyFont="1" applyFill="1" applyBorder="1" applyAlignment="1">
      <alignment horizontal="center" vertical="center" wrapText="1"/>
    </xf>
    <xf numFmtId="2" fontId="19" fillId="33" borderId="40" xfId="0" applyNumberFormat="1" applyFont="1" applyFill="1" applyBorder="1" applyAlignment="1">
      <alignment horizontal="center" vertical="center"/>
    </xf>
    <xf numFmtId="168" fontId="19" fillId="33" borderId="40" xfId="0" applyNumberFormat="1" applyFont="1" applyFill="1" applyBorder="1" applyAlignment="1">
      <alignment horizontal="center" vertical="center"/>
    </xf>
    <xf numFmtId="0" fontId="19" fillId="33" borderId="42" xfId="0" applyFont="1" applyFill="1" applyBorder="1" applyAlignment="1">
      <alignment horizontal="center" vertical="center"/>
    </xf>
    <xf numFmtId="0" fontId="23" fillId="33" borderId="18" xfId="0" applyFont="1" applyFill="1" applyBorder="1" applyAlignment="1">
      <alignment horizontal="center" vertical="center" wrapText="1"/>
    </xf>
    <xf numFmtId="0" fontId="19" fillId="33" borderId="28" xfId="0" applyFont="1" applyFill="1" applyBorder="1" applyAlignment="1">
      <alignment horizontal="center" vertical="center"/>
    </xf>
    <xf numFmtId="0" fontId="19" fillId="33" borderId="11" xfId="0" applyFont="1" applyFill="1" applyBorder="1" applyAlignment="1">
      <alignment horizontal="center" vertical="center"/>
    </xf>
    <xf numFmtId="0" fontId="19" fillId="33" borderId="29" xfId="0" applyFont="1" applyFill="1" applyBorder="1" applyAlignment="1">
      <alignment horizontal="center" vertical="center"/>
    </xf>
    <xf numFmtId="0" fontId="19" fillId="33" borderId="33" xfId="0" applyFont="1" applyFill="1" applyBorder="1" applyAlignment="1">
      <alignment horizontal="center" vertical="center"/>
    </xf>
    <xf numFmtId="0" fontId="19" fillId="33" borderId="34" xfId="0" applyFont="1" applyFill="1" applyBorder="1" applyAlignment="1">
      <alignment horizontal="center"/>
    </xf>
    <xf numFmtId="168" fontId="19" fillId="33" borderId="0" xfId="0" applyNumberFormat="1" applyFont="1" applyFill="1" applyBorder="1"/>
    <xf numFmtId="167" fontId="19" fillId="33" borderId="31" xfId="0" applyNumberFormat="1" applyFont="1" applyFill="1" applyBorder="1"/>
    <xf numFmtId="0" fontId="19" fillId="33" borderId="31" xfId="0" applyFont="1" applyFill="1" applyBorder="1"/>
    <xf numFmtId="0" fontId="19" fillId="33" borderId="30" xfId="0" applyFont="1" applyFill="1" applyBorder="1" applyAlignment="1">
      <alignment horizontal="center" wrapText="1"/>
    </xf>
    <xf numFmtId="2" fontId="19" fillId="33" borderId="12" xfId="0" applyNumberFormat="1" applyFont="1" applyFill="1" applyBorder="1" applyAlignment="1">
      <alignment horizontal="center" vertical="center" wrapText="1"/>
    </xf>
    <xf numFmtId="0" fontId="26" fillId="33" borderId="10" xfId="0" applyFont="1" applyFill="1" applyBorder="1" applyAlignment="1">
      <alignment horizontal="center" vertical="center"/>
    </xf>
    <xf numFmtId="0" fontId="19" fillId="33" borderId="31" xfId="0" applyFont="1" applyFill="1" applyBorder="1" applyAlignment="1">
      <alignment horizontal="center" vertical="center"/>
    </xf>
    <xf numFmtId="0" fontId="19" fillId="33" borderId="32" xfId="0" applyFont="1" applyFill="1" applyBorder="1" applyAlignment="1">
      <alignment horizontal="center" wrapText="1"/>
    </xf>
    <xf numFmtId="0" fontId="19" fillId="33" borderId="23" xfId="0" applyFont="1" applyFill="1" applyBorder="1" applyAlignment="1">
      <alignment horizontal="center" wrapText="1"/>
    </xf>
    <xf numFmtId="2" fontId="19" fillId="33" borderId="23" xfId="0" applyNumberFormat="1" applyFont="1" applyFill="1" applyBorder="1" applyAlignment="1">
      <alignment horizontal="center" vertical="center" wrapText="1"/>
    </xf>
    <xf numFmtId="0" fontId="26" fillId="33" borderId="21" xfId="0" applyFont="1" applyFill="1" applyBorder="1" applyAlignment="1">
      <alignment horizontal="center" vertical="center"/>
    </xf>
    <xf numFmtId="0" fontId="23" fillId="33" borderId="34" xfId="0" applyFont="1" applyFill="1" applyBorder="1" applyAlignment="1">
      <alignment horizontal="center"/>
    </xf>
    <xf numFmtId="0" fontId="19" fillId="33" borderId="43" xfId="0" applyFont="1" applyFill="1" applyBorder="1" applyAlignment="1">
      <alignment horizontal="center"/>
    </xf>
    <xf numFmtId="0" fontId="19" fillId="33" borderId="10" xfId="0" applyFont="1" applyFill="1" applyBorder="1"/>
    <xf numFmtId="0" fontId="19" fillId="33" borderId="37" xfId="0" applyFont="1" applyFill="1" applyBorder="1" applyAlignment="1">
      <alignment horizontal="center"/>
    </xf>
    <xf numFmtId="0" fontId="23" fillId="33" borderId="10" xfId="0" applyFont="1" applyFill="1" applyBorder="1" applyAlignment="1">
      <alignment horizontal="center"/>
    </xf>
    <xf numFmtId="0" fontId="23" fillId="33" borderId="0" xfId="0" applyFont="1" applyFill="1" applyAlignment="1">
      <alignment horizontal="center"/>
    </xf>
    <xf numFmtId="17" fontId="19" fillId="33" borderId="10" xfId="0" applyNumberFormat="1" applyFont="1" applyFill="1" applyBorder="1" applyAlignment="1">
      <alignment horizontal="center"/>
    </xf>
    <xf numFmtId="0" fontId="19" fillId="33" borderId="10" xfId="0" applyFont="1" applyFill="1" applyBorder="1" applyAlignment="1"/>
    <xf numFmtId="0" fontId="19" fillId="33" borderId="50" xfId="0" applyFont="1" applyFill="1" applyBorder="1" applyAlignment="1">
      <alignment horizontal="center"/>
    </xf>
    <xf numFmtId="0" fontId="23" fillId="33" borderId="31" xfId="0" applyFont="1" applyFill="1" applyBorder="1" applyAlignment="1">
      <alignment horizontal="center" vertical="center" wrapText="1"/>
    </xf>
    <xf numFmtId="0" fontId="38" fillId="33" borderId="10" xfId="0" applyFont="1" applyFill="1" applyBorder="1" applyAlignment="1" applyProtection="1">
      <alignment horizontal="center" vertical="center"/>
      <protection hidden="1"/>
    </xf>
    <xf numFmtId="0" fontId="19" fillId="33" borderId="35" xfId="0" applyFont="1" applyFill="1" applyBorder="1" applyAlignment="1">
      <alignment horizontal="center"/>
    </xf>
    <xf numFmtId="0" fontId="23" fillId="33" borderId="36" xfId="0" applyFont="1" applyFill="1" applyBorder="1" applyAlignment="1">
      <alignment horizontal="center" vertical="center" wrapText="1"/>
    </xf>
    <xf numFmtId="3" fontId="19" fillId="33" borderId="10" xfId="0" applyNumberFormat="1" applyFont="1" applyFill="1" applyBorder="1" applyAlignment="1">
      <alignment horizontal="center"/>
    </xf>
    <xf numFmtId="0" fontId="19" fillId="33" borderId="10" xfId="0" applyNumberFormat="1" applyFont="1" applyFill="1" applyBorder="1" applyAlignment="1">
      <alignment horizontal="center"/>
    </xf>
    <xf numFmtId="0" fontId="23" fillId="33" borderId="13" xfId="0" applyFont="1" applyFill="1" applyBorder="1" applyAlignment="1">
      <alignment horizontal="center"/>
    </xf>
    <xf numFmtId="2" fontId="23" fillId="33" borderId="10" xfId="0" applyNumberFormat="1" applyFont="1" applyFill="1" applyBorder="1" applyAlignment="1">
      <alignment horizontal="center"/>
    </xf>
    <xf numFmtId="0" fontId="23" fillId="33" borderId="14" xfId="0" applyFont="1" applyFill="1" applyBorder="1" applyAlignment="1">
      <alignment horizontal="center"/>
    </xf>
    <xf numFmtId="2" fontId="23" fillId="33" borderId="34" xfId="0" applyNumberFormat="1" applyFont="1" applyFill="1" applyBorder="1" applyAlignment="1">
      <alignment horizontal="center"/>
    </xf>
    <xf numFmtId="0" fontId="25" fillId="33" borderId="0" xfId="0" applyFont="1" applyFill="1" applyAlignment="1">
      <alignment horizontal="center"/>
    </xf>
    <xf numFmtId="0" fontId="19" fillId="33" borderId="0" xfId="0" applyFont="1" applyFill="1" applyAlignment="1">
      <alignment horizontal="center" wrapText="1"/>
    </xf>
    <xf numFmtId="0" fontId="19" fillId="33" borderId="51" xfId="0" applyFont="1" applyFill="1" applyBorder="1" applyAlignment="1">
      <alignment horizontal="center"/>
    </xf>
    <xf numFmtId="0" fontId="40" fillId="33" borderId="10" xfId="0" applyFont="1" applyFill="1" applyBorder="1" applyAlignment="1">
      <alignment horizontal="center"/>
    </xf>
    <xf numFmtId="0" fontId="41" fillId="33" borderId="10" xfId="0" applyFont="1" applyFill="1" applyBorder="1"/>
    <xf numFmtId="0" fontId="40" fillId="33" borderId="10" xfId="0" applyFont="1" applyFill="1" applyBorder="1" applyAlignment="1">
      <alignment horizontal="center" vertical="center"/>
    </xf>
    <xf numFmtId="168" fontId="19" fillId="33" borderId="10" xfId="0" applyNumberFormat="1" applyFont="1" applyFill="1" applyBorder="1" applyAlignment="1">
      <alignment horizontal="center" vertical="center" wrapText="1"/>
    </xf>
    <xf numFmtId="2" fontId="19" fillId="33" borderId="10" xfId="0" applyNumberFormat="1" applyFont="1" applyFill="1" applyBorder="1" applyAlignment="1">
      <alignment horizontal="center" vertical="center" wrapText="1"/>
    </xf>
    <xf numFmtId="0" fontId="19" fillId="33" borderId="31" xfId="0" applyFont="1" applyFill="1" applyBorder="1" applyAlignment="1">
      <alignment horizontal="center" vertical="center" wrapText="1"/>
    </xf>
    <xf numFmtId="0" fontId="19" fillId="33" borderId="34" xfId="0" applyFont="1" applyFill="1" applyBorder="1" applyAlignment="1">
      <alignment horizontal="center" vertical="center" wrapText="1"/>
    </xf>
    <xf numFmtId="3" fontId="19" fillId="33" borderId="10" xfId="0" applyNumberFormat="1" applyFont="1" applyFill="1" applyBorder="1" applyAlignment="1">
      <alignment horizontal="center" vertical="center" wrapText="1"/>
    </xf>
    <xf numFmtId="169" fontId="19" fillId="33" borderId="10" xfId="0" applyNumberFormat="1" applyFont="1" applyFill="1" applyBorder="1" applyAlignment="1">
      <alignment horizontal="center" vertical="center" wrapText="1"/>
    </xf>
    <xf numFmtId="165" fontId="19" fillId="33" borderId="10" xfId="0" applyNumberFormat="1" applyFont="1" applyFill="1" applyBorder="1" applyAlignment="1">
      <alignment horizontal="center" vertical="center" wrapText="1"/>
    </xf>
    <xf numFmtId="0" fontId="31" fillId="33" borderId="45" xfId="0" applyFont="1" applyFill="1" applyBorder="1" applyAlignment="1">
      <alignment horizontal="center" wrapText="1"/>
    </xf>
    <xf numFmtId="172" fontId="28" fillId="33" borderId="45" xfId="0" applyNumberFormat="1" applyFont="1" applyFill="1" applyBorder="1" applyAlignment="1">
      <alignment horizontal="center"/>
    </xf>
    <xf numFmtId="2" fontId="27" fillId="33" borderId="45" xfId="0" applyNumberFormat="1" applyFont="1" applyFill="1" applyBorder="1" applyAlignment="1">
      <alignment horizontal="center" wrapText="1"/>
    </xf>
    <xf numFmtId="0" fontId="30" fillId="33" borderId="10" xfId="0" applyFont="1" applyFill="1" applyBorder="1" applyAlignment="1">
      <alignment horizontal="center" wrapText="1"/>
    </xf>
    <xf numFmtId="1" fontId="28" fillId="33" borderId="0" xfId="0" applyNumberFormat="1" applyFont="1" applyFill="1" applyBorder="1" applyAlignment="1">
      <alignment horizontal="center" wrapText="1"/>
    </xf>
    <xf numFmtId="171" fontId="28" fillId="33" borderId="0" xfId="0" applyNumberFormat="1" applyFont="1" applyFill="1" applyBorder="1" applyAlignment="1">
      <alignment horizontal="center"/>
    </xf>
    <xf numFmtId="0" fontId="30" fillId="33" borderId="52" xfId="0" applyFont="1" applyFill="1" applyBorder="1" applyAlignment="1">
      <alignment horizontal="center"/>
    </xf>
    <xf numFmtId="0" fontId="19" fillId="0" borderId="34" xfId="0" applyFont="1" applyBorder="1" applyAlignment="1">
      <alignment horizontal="center"/>
    </xf>
    <xf numFmtId="0" fontId="19" fillId="0" borderId="10" xfId="46" applyFont="1" applyBorder="1" applyAlignment="1">
      <alignment horizontal="center" wrapText="1"/>
    </xf>
    <xf numFmtId="0" fontId="19" fillId="0" borderId="10" xfId="0" applyFont="1" applyBorder="1" applyAlignment="1">
      <alignment horizontal="center"/>
    </xf>
    <xf numFmtId="2" fontId="19" fillId="0" borderId="10" xfId="0" applyNumberFormat="1" applyFont="1" applyBorder="1" applyAlignment="1">
      <alignment horizontal="center"/>
    </xf>
    <xf numFmtId="2" fontId="19" fillId="0" borderId="34" xfId="0" applyNumberFormat="1" applyFont="1" applyBorder="1" applyAlignment="1">
      <alignment horizontal="center"/>
    </xf>
    <xf numFmtId="2" fontId="19" fillId="0" borderId="0" xfId="0" applyNumberFormat="1" applyFont="1" applyAlignment="1">
      <alignment horizontal="center"/>
    </xf>
    <xf numFmtId="0" fontId="19" fillId="0" borderId="14" xfId="0" applyFont="1" applyBorder="1" applyAlignment="1">
      <alignment horizontal="center" vertical="center"/>
    </xf>
    <xf numFmtId="0" fontId="19" fillId="0" borderId="10" xfId="46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19" fillId="0" borderId="30" xfId="0" applyFont="1" applyBorder="1" applyAlignment="1">
      <alignment horizontal="center" wrapText="1"/>
    </xf>
    <xf numFmtId="0" fontId="19" fillId="0" borderId="12" xfId="0" applyFont="1" applyBorder="1" applyAlignment="1">
      <alignment horizontal="center" wrapText="1"/>
    </xf>
    <xf numFmtId="0" fontId="19" fillId="0" borderId="10" xfId="0" applyFont="1" applyBorder="1" applyAlignment="1">
      <alignment horizontal="center" vertical="center"/>
    </xf>
    <xf numFmtId="2" fontId="19" fillId="0" borderId="38" xfId="0" applyNumberFormat="1" applyFont="1" applyBorder="1" applyAlignment="1">
      <alignment horizontal="center" vertical="center"/>
    </xf>
    <xf numFmtId="2" fontId="19" fillId="0" borderId="12" xfId="0" applyNumberFormat="1" applyFont="1" applyBorder="1" applyAlignment="1">
      <alignment horizontal="center" wrapText="1"/>
    </xf>
    <xf numFmtId="0" fontId="19" fillId="0" borderId="10" xfId="0" applyFont="1" applyBorder="1" applyAlignment="1">
      <alignment horizontal="center" wrapText="1"/>
    </xf>
    <xf numFmtId="1" fontId="19" fillId="0" borderId="12" xfId="0" applyNumberFormat="1" applyFont="1" applyBorder="1" applyAlignment="1">
      <alignment horizontal="center" wrapText="1"/>
    </xf>
    <xf numFmtId="0" fontId="19" fillId="0" borderId="14" xfId="0" applyFont="1" applyBorder="1" applyAlignment="1">
      <alignment horizontal="center"/>
    </xf>
    <xf numFmtId="0" fontId="19" fillId="0" borderId="31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31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wrapText="1"/>
    </xf>
    <xf numFmtId="2" fontId="19" fillId="0" borderId="38" xfId="0" applyNumberFormat="1" applyFont="1" applyBorder="1" applyAlignment="1">
      <alignment horizontal="center" wrapText="1"/>
    </xf>
    <xf numFmtId="2" fontId="19" fillId="0" borderId="0" xfId="0" applyNumberFormat="1" applyFont="1" applyBorder="1" applyAlignment="1">
      <alignment horizontal="center" wrapText="1"/>
    </xf>
    <xf numFmtId="1" fontId="19" fillId="0" borderId="0" xfId="0" applyNumberFormat="1" applyFont="1" applyBorder="1" applyAlignment="1">
      <alignment horizontal="center" wrapText="1"/>
    </xf>
    <xf numFmtId="0" fontId="23" fillId="33" borderId="37" xfId="0" applyFont="1" applyFill="1" applyBorder="1" applyAlignment="1">
      <alignment horizontal="center"/>
    </xf>
    <xf numFmtId="0" fontId="32" fillId="33" borderId="10" xfId="42" applyFont="1" applyFill="1" applyBorder="1" applyAlignment="1">
      <alignment horizontal="center" vertical="center"/>
    </xf>
    <xf numFmtId="0" fontId="21" fillId="33" borderId="10" xfId="42" applyFont="1" applyFill="1" applyBorder="1" applyAlignment="1">
      <alignment horizontal="center" vertical="center" wrapText="1"/>
    </xf>
    <xf numFmtId="0" fontId="42" fillId="33" borderId="10" xfId="42" applyFont="1" applyFill="1" applyBorder="1" applyAlignment="1">
      <alignment horizontal="left" vertical="center" wrapText="1"/>
    </xf>
    <xf numFmtId="0" fontId="42" fillId="33" borderId="10" xfId="42" applyFont="1" applyFill="1" applyBorder="1" applyAlignment="1">
      <alignment horizontal="left" vertical="center"/>
    </xf>
    <xf numFmtId="0" fontId="43" fillId="33" borderId="10" xfId="0" applyFont="1" applyFill="1" applyBorder="1" applyAlignment="1">
      <alignment horizontal="center" vertical="center" wrapText="1"/>
    </xf>
  </cellXfs>
  <cellStyles count="47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rmal 2" xfId="43"/>
    <cellStyle name="Normal 2 2" xfId="46"/>
    <cellStyle name="Normal 3" xfId="42"/>
    <cellStyle name="Not" xfId="15" builtinId="10" customBuiltin="1"/>
    <cellStyle name="Not 2" xfId="44"/>
    <cellStyle name="Nötr" xfId="8" builtinId="28" customBuiltin="1"/>
    <cellStyle name="ParaBirimi" xfId="45" builtinId="4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9"/>
  <sheetViews>
    <sheetView tabSelected="1" topLeftCell="A180" zoomScale="85" zoomScaleNormal="85" workbookViewId="0">
      <selection activeCell="A196" sqref="A196:K196"/>
    </sheetView>
  </sheetViews>
  <sheetFormatPr defaultRowHeight="15.75" x14ac:dyDescent="0.25"/>
  <cols>
    <col min="1" max="1" width="26" style="291" customWidth="1"/>
    <col min="2" max="2" width="23.28515625" style="206" customWidth="1"/>
    <col min="3" max="3" width="18.5703125" style="206" customWidth="1"/>
    <col min="4" max="4" width="43.140625" style="206" customWidth="1"/>
    <col min="5" max="5" width="44.85546875" style="292" customWidth="1"/>
    <col min="6" max="6" width="20.5703125" style="206" customWidth="1"/>
    <col min="7" max="7" width="18.28515625" style="206" customWidth="1"/>
    <col min="8" max="8" width="18.7109375" style="206" customWidth="1"/>
    <col min="9" max="9" width="13.140625" style="206" customWidth="1"/>
    <col min="10" max="11" width="17" style="206" customWidth="1"/>
    <col min="12" max="12" width="44.140625" style="67" customWidth="1"/>
    <col min="13" max="16384" width="9.140625" style="67"/>
  </cols>
  <sheetData>
    <row r="1" spans="1:12" s="80" customFormat="1" ht="118.5" customHeight="1" x14ac:dyDescent="0.3">
      <c r="A1" s="338" t="s">
        <v>655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</row>
    <row r="2" spans="1:12" s="80" customFormat="1" ht="28.5" customHeight="1" x14ac:dyDescent="0.3">
      <c r="A2" s="336" t="s">
        <v>0</v>
      </c>
      <c r="B2" s="336"/>
      <c r="C2" s="336"/>
      <c r="D2" s="336"/>
      <c r="E2" s="336"/>
      <c r="F2" s="336"/>
      <c r="G2" s="336"/>
      <c r="H2" s="336"/>
      <c r="I2" s="336"/>
      <c r="J2" s="336"/>
      <c r="K2" s="336"/>
    </row>
    <row r="3" spans="1:12" s="80" customFormat="1" ht="102.75" customHeight="1" x14ac:dyDescent="0.3">
      <c r="A3" s="337" t="s">
        <v>1</v>
      </c>
      <c r="B3" s="337"/>
      <c r="C3" s="337"/>
      <c r="D3" s="337"/>
      <c r="E3" s="337"/>
      <c r="F3" s="337"/>
      <c r="G3" s="337"/>
      <c r="H3" s="337"/>
      <c r="I3" s="337"/>
      <c r="J3" s="337"/>
      <c r="K3" s="337"/>
    </row>
    <row r="4" spans="1:12" s="86" customFormat="1" ht="168.75" x14ac:dyDescent="0.3">
      <c r="A4" s="81" t="s">
        <v>2</v>
      </c>
      <c r="B4" s="82" t="s">
        <v>3</v>
      </c>
      <c r="C4" s="82" t="s">
        <v>4</v>
      </c>
      <c r="D4" s="82" t="s">
        <v>5</v>
      </c>
      <c r="E4" s="83" t="s">
        <v>6</v>
      </c>
      <c r="F4" s="83" t="s">
        <v>7</v>
      </c>
      <c r="G4" s="83" t="s">
        <v>8</v>
      </c>
      <c r="H4" s="83" t="s">
        <v>9</v>
      </c>
      <c r="I4" s="83" t="s">
        <v>10</v>
      </c>
      <c r="J4" s="84" t="s">
        <v>11</v>
      </c>
      <c r="K4" s="85" t="s">
        <v>12</v>
      </c>
    </row>
    <row r="5" spans="1:12" ht="37.5" x14ac:dyDescent="0.3">
      <c r="A5" s="8"/>
      <c r="B5" s="8"/>
      <c r="C5" s="4" t="s">
        <v>21</v>
      </c>
      <c r="D5" s="8" t="s">
        <v>13</v>
      </c>
      <c r="E5" s="5" t="s">
        <v>14</v>
      </c>
      <c r="F5" s="8">
        <v>2</v>
      </c>
      <c r="G5" s="8">
        <v>289.89487000000003</v>
      </c>
      <c r="H5" s="8">
        <v>150</v>
      </c>
      <c r="I5" s="8">
        <v>90.2</v>
      </c>
      <c r="J5" s="8">
        <v>152.037948</v>
      </c>
      <c r="K5" s="8" t="s">
        <v>15</v>
      </c>
    </row>
    <row r="6" spans="1:12" ht="37.5" x14ac:dyDescent="0.3">
      <c r="A6" s="8"/>
      <c r="B6" s="8"/>
      <c r="C6" s="4" t="s">
        <v>22</v>
      </c>
      <c r="D6" s="8" t="s">
        <v>13</v>
      </c>
      <c r="E6" s="5" t="s">
        <v>16</v>
      </c>
      <c r="F6" s="8">
        <v>2</v>
      </c>
      <c r="G6" s="8">
        <v>185.46958000000001</v>
      </c>
      <c r="H6" s="8">
        <v>150</v>
      </c>
      <c r="I6" s="8">
        <v>84.13</v>
      </c>
      <c r="J6" s="8">
        <v>107.839832</v>
      </c>
      <c r="K6" s="8" t="s">
        <v>15</v>
      </c>
    </row>
    <row r="7" spans="1:12" ht="37.5" x14ac:dyDescent="0.3">
      <c r="A7" s="8"/>
      <c r="B7" s="8"/>
      <c r="C7" s="4" t="s">
        <v>23</v>
      </c>
      <c r="D7" s="8" t="s">
        <v>13</v>
      </c>
      <c r="E7" s="5" t="s">
        <v>14</v>
      </c>
      <c r="F7" s="8">
        <v>3</v>
      </c>
      <c r="G7" s="8">
        <v>212.75473</v>
      </c>
      <c r="H7" s="8">
        <v>150</v>
      </c>
      <c r="I7" s="8">
        <v>87.86</v>
      </c>
      <c r="J7" s="8">
        <v>120.245892</v>
      </c>
      <c r="K7" s="8" t="s">
        <v>15</v>
      </c>
    </row>
    <row r="8" spans="1:12" ht="18.75" x14ac:dyDescent="0.3">
      <c r="A8" s="8"/>
      <c r="B8" s="8"/>
      <c r="C8" s="4"/>
      <c r="D8" s="8"/>
      <c r="E8" s="5"/>
      <c r="F8" s="8"/>
      <c r="G8" s="8"/>
      <c r="H8" s="8"/>
      <c r="I8" s="8"/>
      <c r="J8" s="8"/>
      <c r="K8" s="8"/>
    </row>
    <row r="9" spans="1:12" s="87" customFormat="1" ht="37.5" x14ac:dyDescent="0.3">
      <c r="A9" s="8"/>
      <c r="B9" s="8"/>
      <c r="C9" s="4" t="s">
        <v>24</v>
      </c>
      <c r="D9" s="8" t="s">
        <v>13</v>
      </c>
      <c r="E9" s="5" t="s">
        <v>17</v>
      </c>
      <c r="F9" s="8">
        <v>2</v>
      </c>
      <c r="G9" s="8">
        <v>253.54845</v>
      </c>
      <c r="H9" s="8">
        <v>150</v>
      </c>
      <c r="I9" s="8" t="s">
        <v>18</v>
      </c>
      <c r="J9" s="8">
        <v>139.44</v>
      </c>
      <c r="K9" s="8" t="s">
        <v>15</v>
      </c>
    </row>
    <row r="10" spans="1:12" ht="18.75" hidden="1" x14ac:dyDescent="0.3">
      <c r="A10" s="8"/>
      <c r="B10" s="8"/>
      <c r="C10" s="8"/>
      <c r="D10" s="8"/>
      <c r="E10" s="5"/>
      <c r="F10" s="8"/>
      <c r="G10" s="8"/>
      <c r="H10" s="8"/>
      <c r="I10" s="8"/>
      <c r="J10" s="8"/>
      <c r="K10" s="8" t="s">
        <v>15</v>
      </c>
    </row>
    <row r="11" spans="1:12" ht="37.5" x14ac:dyDescent="0.3">
      <c r="A11" s="8"/>
      <c r="B11" s="8"/>
      <c r="C11" s="4" t="s">
        <v>25</v>
      </c>
      <c r="D11" s="8" t="s">
        <v>13</v>
      </c>
      <c r="E11" s="5" t="s">
        <v>19</v>
      </c>
      <c r="F11" s="8">
        <v>2</v>
      </c>
      <c r="G11" s="8">
        <v>217.73365000000001</v>
      </c>
      <c r="H11" s="8">
        <v>150</v>
      </c>
      <c r="I11" s="8" t="s">
        <v>20</v>
      </c>
      <c r="J11" s="8">
        <v>119.44</v>
      </c>
      <c r="K11" s="8" t="s">
        <v>15</v>
      </c>
    </row>
    <row r="12" spans="1:12" ht="23.25" x14ac:dyDescent="0.35">
      <c r="A12" s="8"/>
      <c r="B12" s="8"/>
      <c r="C12" s="4"/>
      <c r="D12" s="8"/>
      <c r="E12" s="5"/>
      <c r="F12" s="8"/>
      <c r="G12" s="8"/>
      <c r="H12" s="8"/>
      <c r="I12" s="8"/>
      <c r="J12" s="8"/>
      <c r="K12" s="8"/>
      <c r="L12" s="295" t="s">
        <v>638</v>
      </c>
    </row>
    <row r="13" spans="1:12" ht="19.5" x14ac:dyDescent="0.3">
      <c r="A13" s="8"/>
      <c r="B13" s="8"/>
      <c r="C13" s="8" t="s">
        <v>26</v>
      </c>
      <c r="D13" s="8" t="s">
        <v>27</v>
      </c>
      <c r="E13" s="5" t="s">
        <v>28</v>
      </c>
      <c r="F13" s="8">
        <v>1</v>
      </c>
      <c r="G13" s="8">
        <v>276.06299999999999</v>
      </c>
      <c r="H13" s="8">
        <v>273.31599999999997</v>
      </c>
      <c r="I13" s="8">
        <v>85.53</v>
      </c>
      <c r="J13" s="8">
        <v>94.814999999999998</v>
      </c>
      <c r="K13" s="8" t="s">
        <v>15</v>
      </c>
      <c r="L13" s="296">
        <v>2</v>
      </c>
    </row>
    <row r="14" spans="1:12" ht="18.75" x14ac:dyDescent="0.3">
      <c r="A14" s="8"/>
      <c r="B14" s="8"/>
      <c r="C14" s="8"/>
      <c r="D14" s="8"/>
      <c r="E14" s="5"/>
      <c r="F14" s="8"/>
      <c r="G14" s="8"/>
      <c r="H14" s="8"/>
      <c r="I14" s="8"/>
      <c r="J14" s="8"/>
      <c r="K14" s="8"/>
    </row>
    <row r="15" spans="1:12" ht="18.75" x14ac:dyDescent="0.3">
      <c r="A15" s="21"/>
      <c r="B15" s="5"/>
      <c r="C15" s="5" t="s">
        <v>29</v>
      </c>
      <c r="D15" s="8" t="s">
        <v>30</v>
      </c>
      <c r="E15" s="5" t="s">
        <v>31</v>
      </c>
      <c r="F15" s="8">
        <v>2</v>
      </c>
      <c r="G15" s="15">
        <v>330.34399000000002</v>
      </c>
      <c r="H15" s="8">
        <v>362.82112000000001</v>
      </c>
      <c r="I15" s="15">
        <v>96.5</v>
      </c>
      <c r="J15" s="8">
        <f t="shared" ref="J15:J34" si="0">((G15/H15)*100*0.6)+(I15*0.4)</f>
        <v>93.22923271941832</v>
      </c>
      <c r="K15" s="5" t="s">
        <v>15</v>
      </c>
    </row>
    <row r="16" spans="1:12" ht="18.75" x14ac:dyDescent="0.3">
      <c r="A16" s="21"/>
      <c r="B16" s="5"/>
      <c r="C16" s="5" t="s">
        <v>32</v>
      </c>
      <c r="D16" s="8" t="s">
        <v>30</v>
      </c>
      <c r="E16" s="5" t="s">
        <v>31</v>
      </c>
      <c r="F16" s="8">
        <v>2</v>
      </c>
      <c r="G16" s="15">
        <v>349.19711000000001</v>
      </c>
      <c r="H16" s="8">
        <v>362.82112000000001</v>
      </c>
      <c r="I16" s="15">
        <v>84.36</v>
      </c>
      <c r="J16" s="8">
        <f t="shared" si="0"/>
        <v>91.490987275713167</v>
      </c>
      <c r="K16" s="5" t="s">
        <v>15</v>
      </c>
    </row>
    <row r="17" spans="1:11" ht="18.75" x14ac:dyDescent="0.3">
      <c r="A17" s="21"/>
      <c r="B17" s="5"/>
      <c r="C17" s="5" t="s">
        <v>33</v>
      </c>
      <c r="D17" s="8" t="s">
        <v>30</v>
      </c>
      <c r="E17" s="5" t="s">
        <v>31</v>
      </c>
      <c r="F17" s="8">
        <v>2</v>
      </c>
      <c r="G17" s="15">
        <v>328.47262000000001</v>
      </c>
      <c r="H17" s="8">
        <v>362.82112000000001</v>
      </c>
      <c r="I17" s="15">
        <v>87.63</v>
      </c>
      <c r="J17" s="8">
        <f t="shared" si="0"/>
        <v>89.371762862757265</v>
      </c>
      <c r="K17" s="5" t="s">
        <v>15</v>
      </c>
    </row>
    <row r="18" spans="1:11" ht="18.75" x14ac:dyDescent="0.3">
      <c r="A18" s="21"/>
      <c r="B18" s="5"/>
      <c r="C18" s="5" t="s">
        <v>34</v>
      </c>
      <c r="D18" s="8" t="s">
        <v>30</v>
      </c>
      <c r="E18" s="5" t="s">
        <v>31</v>
      </c>
      <c r="F18" s="8">
        <v>2</v>
      </c>
      <c r="G18" s="15">
        <v>327.91856999999999</v>
      </c>
      <c r="H18" s="8">
        <v>362.82112000000001</v>
      </c>
      <c r="I18" s="15">
        <v>86.7</v>
      </c>
      <c r="J18" s="8">
        <f t="shared" si="0"/>
        <v>88.908139199834892</v>
      </c>
      <c r="K18" s="5" t="s">
        <v>15</v>
      </c>
    </row>
    <row r="19" spans="1:11" ht="18.75" x14ac:dyDescent="0.3">
      <c r="A19" s="21"/>
      <c r="B19" s="5"/>
      <c r="C19" s="5" t="s">
        <v>35</v>
      </c>
      <c r="D19" s="8" t="s">
        <v>30</v>
      </c>
      <c r="E19" s="5" t="s">
        <v>31</v>
      </c>
      <c r="F19" s="8">
        <v>2</v>
      </c>
      <c r="G19" s="15">
        <v>311.04158999999999</v>
      </c>
      <c r="H19" s="8">
        <v>362.82112000000001</v>
      </c>
      <c r="I19" s="15">
        <v>92.76</v>
      </c>
      <c r="J19" s="8">
        <f t="shared" si="0"/>
        <v>88.541180393467727</v>
      </c>
      <c r="K19" s="5" t="s">
        <v>15</v>
      </c>
    </row>
    <row r="20" spans="1:11" ht="18.75" x14ac:dyDescent="0.3">
      <c r="A20" s="21"/>
      <c r="B20" s="5"/>
      <c r="C20" s="5" t="s">
        <v>36</v>
      </c>
      <c r="D20" s="8" t="s">
        <v>30</v>
      </c>
      <c r="E20" s="5" t="s">
        <v>31</v>
      </c>
      <c r="F20" s="8">
        <v>2</v>
      </c>
      <c r="G20" s="8">
        <v>322.19180999999998</v>
      </c>
      <c r="H20" s="8">
        <v>362.82112000000001</v>
      </c>
      <c r="I20" s="15">
        <v>87.63</v>
      </c>
      <c r="J20" s="8">
        <f t="shared" si="0"/>
        <v>88.333100615090984</v>
      </c>
      <c r="K20" s="5" t="s">
        <v>15</v>
      </c>
    </row>
    <row r="21" spans="1:11" ht="18.75" x14ac:dyDescent="0.3">
      <c r="A21" s="21"/>
      <c r="B21" s="5"/>
      <c r="C21" s="5" t="s">
        <v>37</v>
      </c>
      <c r="D21" s="8" t="s">
        <v>30</v>
      </c>
      <c r="E21" s="5" t="s">
        <v>31</v>
      </c>
      <c r="F21" s="8">
        <v>2</v>
      </c>
      <c r="G21" s="88">
        <v>317.15931</v>
      </c>
      <c r="H21" s="8">
        <v>362.82112000000001</v>
      </c>
      <c r="I21" s="15">
        <v>87.63</v>
      </c>
      <c r="J21" s="8">
        <f t="shared" si="0"/>
        <v>87.500872325844753</v>
      </c>
      <c r="K21" s="5" t="s">
        <v>38</v>
      </c>
    </row>
    <row r="22" spans="1:11" ht="18.75" x14ac:dyDescent="0.3">
      <c r="A22" s="21"/>
      <c r="B22" s="5"/>
      <c r="C22" s="5" t="s">
        <v>39</v>
      </c>
      <c r="D22" s="8" t="s">
        <v>30</v>
      </c>
      <c r="E22" s="5" t="s">
        <v>31</v>
      </c>
      <c r="F22" s="8">
        <v>2</v>
      </c>
      <c r="G22" s="15">
        <v>324.33864999999997</v>
      </c>
      <c r="H22" s="8">
        <v>362.82112000000001</v>
      </c>
      <c r="I22" s="15">
        <v>82.03</v>
      </c>
      <c r="J22" s="8">
        <f t="shared" si="0"/>
        <v>86.448125151700097</v>
      </c>
      <c r="K22" s="5" t="s">
        <v>40</v>
      </c>
    </row>
    <row r="23" spans="1:11" ht="18.75" x14ac:dyDescent="0.3">
      <c r="A23" s="21"/>
      <c r="B23" s="5"/>
      <c r="C23" s="5" t="s">
        <v>41</v>
      </c>
      <c r="D23" s="8" t="s">
        <v>30</v>
      </c>
      <c r="E23" s="5" t="s">
        <v>31</v>
      </c>
      <c r="F23" s="8">
        <v>2</v>
      </c>
      <c r="G23" s="15">
        <v>312.94923</v>
      </c>
      <c r="H23" s="8">
        <v>362.82112000000001</v>
      </c>
      <c r="I23" s="15">
        <v>84.36</v>
      </c>
      <c r="J23" s="8">
        <f t="shared" si="0"/>
        <v>85.496648247158262</v>
      </c>
      <c r="K23" s="5" t="s">
        <v>42</v>
      </c>
    </row>
    <row r="24" spans="1:11" ht="18.75" x14ac:dyDescent="0.3">
      <c r="A24" s="21"/>
      <c r="B24" s="5"/>
      <c r="C24" s="5" t="s">
        <v>43</v>
      </c>
      <c r="D24" s="8" t="s">
        <v>30</v>
      </c>
      <c r="E24" s="5" t="s">
        <v>31</v>
      </c>
      <c r="F24" s="8">
        <v>2</v>
      </c>
      <c r="G24" s="8">
        <v>312.60626999999999</v>
      </c>
      <c r="H24" s="8">
        <v>362.82112000000001</v>
      </c>
      <c r="I24" s="15">
        <v>84.36</v>
      </c>
      <c r="J24" s="8">
        <f t="shared" si="0"/>
        <v>85.439932695428524</v>
      </c>
      <c r="K24" s="5" t="s">
        <v>44</v>
      </c>
    </row>
    <row r="25" spans="1:11" ht="18.75" x14ac:dyDescent="0.3">
      <c r="A25" s="21"/>
      <c r="B25" s="5"/>
      <c r="C25" s="5" t="s">
        <v>45</v>
      </c>
      <c r="D25" s="8" t="s">
        <v>30</v>
      </c>
      <c r="E25" s="5" t="s">
        <v>31</v>
      </c>
      <c r="F25" s="8">
        <v>2</v>
      </c>
      <c r="G25" s="15">
        <v>297.56779</v>
      </c>
      <c r="H25" s="8">
        <v>362.82112000000001</v>
      </c>
      <c r="I25" s="15">
        <v>89.73</v>
      </c>
      <c r="J25" s="8">
        <f t="shared" si="0"/>
        <v>85.101008009236068</v>
      </c>
      <c r="K25" s="5" t="s">
        <v>46</v>
      </c>
    </row>
    <row r="26" spans="1:11" ht="18.75" x14ac:dyDescent="0.3">
      <c r="A26" s="21"/>
      <c r="B26" s="5"/>
      <c r="C26" s="5" t="s">
        <v>47</v>
      </c>
      <c r="D26" s="8" t="s">
        <v>30</v>
      </c>
      <c r="E26" s="5" t="s">
        <v>31</v>
      </c>
      <c r="F26" s="8">
        <v>2</v>
      </c>
      <c r="G26" s="15">
        <v>297.64440999999999</v>
      </c>
      <c r="H26" s="8">
        <v>362.82112000000001</v>
      </c>
      <c r="I26" s="15">
        <v>89.26</v>
      </c>
      <c r="J26" s="8">
        <f t="shared" si="0"/>
        <v>84.925678715946844</v>
      </c>
      <c r="K26" s="5" t="s">
        <v>48</v>
      </c>
    </row>
    <row r="27" spans="1:11" ht="18.75" x14ac:dyDescent="0.3">
      <c r="A27" s="21"/>
      <c r="B27" s="5"/>
      <c r="C27" s="5" t="s">
        <v>79</v>
      </c>
      <c r="D27" s="8" t="s">
        <v>30</v>
      </c>
      <c r="E27" s="5" t="s">
        <v>31</v>
      </c>
      <c r="F27" s="8">
        <v>3</v>
      </c>
      <c r="G27" s="89">
        <v>317.76051000000001</v>
      </c>
      <c r="H27" s="90">
        <v>342.03723000000002</v>
      </c>
      <c r="I27" s="15">
        <v>84.6</v>
      </c>
      <c r="J27" s="8">
        <f t="shared" si="0"/>
        <v>89.581389906589976</v>
      </c>
      <c r="K27" s="5" t="s">
        <v>15</v>
      </c>
    </row>
    <row r="28" spans="1:11" ht="18.75" x14ac:dyDescent="0.3">
      <c r="A28" s="21"/>
      <c r="B28" s="5"/>
      <c r="C28" s="5" t="s">
        <v>80</v>
      </c>
      <c r="D28" s="8" t="s">
        <v>30</v>
      </c>
      <c r="E28" s="5" t="s">
        <v>31</v>
      </c>
      <c r="F28" s="8">
        <v>3</v>
      </c>
      <c r="G28" s="4">
        <v>311.03483</v>
      </c>
      <c r="H28" s="90">
        <v>342.03723000000002</v>
      </c>
      <c r="I28" s="15">
        <v>85.53</v>
      </c>
      <c r="J28" s="8">
        <f t="shared" si="0"/>
        <v>88.773574481234107</v>
      </c>
      <c r="K28" s="5" t="s">
        <v>15</v>
      </c>
    </row>
    <row r="29" spans="1:11" ht="18.75" x14ac:dyDescent="0.3">
      <c r="A29" s="21"/>
      <c r="B29" s="5"/>
      <c r="C29" s="5" t="s">
        <v>81</v>
      </c>
      <c r="D29" s="8" t="s">
        <v>30</v>
      </c>
      <c r="E29" s="5" t="s">
        <v>31</v>
      </c>
      <c r="F29" s="8">
        <v>3</v>
      </c>
      <c r="G29" s="8">
        <v>325.04275999999999</v>
      </c>
      <c r="H29" s="8">
        <v>369.88222999999999</v>
      </c>
      <c r="I29" s="15">
        <v>83.9</v>
      </c>
      <c r="J29" s="8">
        <f t="shared" si="0"/>
        <v>86.286419433558621</v>
      </c>
      <c r="K29" s="5" t="s">
        <v>15</v>
      </c>
    </row>
    <row r="30" spans="1:11" ht="18.75" x14ac:dyDescent="0.3">
      <c r="A30" s="21"/>
      <c r="B30" s="5"/>
      <c r="C30" s="5" t="s">
        <v>82</v>
      </c>
      <c r="D30" s="8" t="s">
        <v>30</v>
      </c>
      <c r="E30" s="5" t="s">
        <v>31</v>
      </c>
      <c r="F30" s="8">
        <v>3</v>
      </c>
      <c r="G30" s="8">
        <v>292.84762000000001</v>
      </c>
      <c r="H30" s="90">
        <v>342.03723000000002</v>
      </c>
      <c r="I30" s="15">
        <v>85.06</v>
      </c>
      <c r="J30" s="8">
        <f t="shared" si="0"/>
        <v>85.395183189619445</v>
      </c>
      <c r="K30" s="5" t="s">
        <v>15</v>
      </c>
    </row>
    <row r="31" spans="1:11" ht="18.75" x14ac:dyDescent="0.3">
      <c r="A31" s="21"/>
      <c r="B31" s="5"/>
      <c r="C31" s="5" t="s">
        <v>83</v>
      </c>
      <c r="D31" s="8" t="s">
        <v>30</v>
      </c>
      <c r="E31" s="5" t="s">
        <v>31</v>
      </c>
      <c r="F31" s="8">
        <v>3</v>
      </c>
      <c r="G31" s="89">
        <v>276.31400000000002</v>
      </c>
      <c r="H31" s="90">
        <v>342.03723000000002</v>
      </c>
      <c r="I31" s="15">
        <v>80.400000000000006</v>
      </c>
      <c r="J31" s="8">
        <f t="shared" si="0"/>
        <v>80.630863829648021</v>
      </c>
      <c r="K31" s="5" t="s">
        <v>15</v>
      </c>
    </row>
    <row r="32" spans="1:11" ht="18.75" x14ac:dyDescent="0.3">
      <c r="A32" s="21"/>
      <c r="B32" s="5"/>
      <c r="C32" s="5" t="s">
        <v>84</v>
      </c>
      <c r="D32" s="8" t="s">
        <v>30</v>
      </c>
      <c r="E32" s="5" t="s">
        <v>31</v>
      </c>
      <c r="F32" s="8">
        <v>3</v>
      </c>
      <c r="G32" s="91">
        <v>282.25268999999997</v>
      </c>
      <c r="H32" s="90">
        <v>342.03723000000002</v>
      </c>
      <c r="I32" s="15">
        <v>76.680000000000007</v>
      </c>
      <c r="J32" s="92">
        <f t="shared" si="0"/>
        <v>80.184625862395151</v>
      </c>
      <c r="K32" s="5" t="s">
        <v>15</v>
      </c>
    </row>
    <row r="33" spans="1:11" ht="18.75" x14ac:dyDescent="0.3">
      <c r="A33" s="21"/>
      <c r="B33" s="5"/>
      <c r="C33" s="5" t="s">
        <v>85</v>
      </c>
      <c r="D33" s="8" t="s">
        <v>30</v>
      </c>
      <c r="E33" s="5" t="s">
        <v>31</v>
      </c>
      <c r="F33" s="8">
        <v>3</v>
      </c>
      <c r="G33" s="4">
        <v>231.04353</v>
      </c>
      <c r="H33" s="90">
        <v>342.03723000000002</v>
      </c>
      <c r="I33" s="15">
        <v>84.83</v>
      </c>
      <c r="J33" s="8">
        <f t="shared" si="0"/>
        <v>74.461540600010125</v>
      </c>
      <c r="K33" s="5" t="s">
        <v>38</v>
      </c>
    </row>
    <row r="34" spans="1:11" ht="18.75" x14ac:dyDescent="0.3">
      <c r="A34" s="21"/>
      <c r="B34" s="5"/>
      <c r="C34" s="5" t="s">
        <v>86</v>
      </c>
      <c r="D34" s="8" t="s">
        <v>30</v>
      </c>
      <c r="E34" s="5" t="s">
        <v>31</v>
      </c>
      <c r="F34" s="8">
        <v>3</v>
      </c>
      <c r="G34" s="8">
        <v>194.97620000000001</v>
      </c>
      <c r="H34" s="8">
        <v>362.82112000000001</v>
      </c>
      <c r="I34" s="15">
        <v>82.03</v>
      </c>
      <c r="J34" s="8">
        <f t="shared" si="0"/>
        <v>65.055360033726814</v>
      </c>
      <c r="K34" s="5" t="s">
        <v>40</v>
      </c>
    </row>
    <row r="35" spans="1:11" ht="18.75" x14ac:dyDescent="0.3">
      <c r="A35" s="21"/>
      <c r="B35" s="5"/>
      <c r="C35" s="5"/>
      <c r="D35" s="8"/>
      <c r="E35" s="5"/>
      <c r="F35" s="8"/>
      <c r="G35" s="8"/>
      <c r="H35" s="8"/>
      <c r="I35" s="15"/>
      <c r="J35" s="8"/>
      <c r="K35" s="5"/>
    </row>
    <row r="36" spans="1:11" ht="18.75" x14ac:dyDescent="0.3">
      <c r="A36" s="16"/>
      <c r="B36" s="16"/>
      <c r="C36" s="16" t="s">
        <v>87</v>
      </c>
      <c r="D36" s="16" t="s">
        <v>50</v>
      </c>
      <c r="E36" s="93" t="s">
        <v>88</v>
      </c>
      <c r="F36" s="16">
        <v>2</v>
      </c>
      <c r="G36" s="16">
        <v>359.87</v>
      </c>
      <c r="H36" s="16">
        <v>332.84</v>
      </c>
      <c r="I36" s="16">
        <v>78.53</v>
      </c>
      <c r="J36" s="16">
        <f t="shared" ref="J36:J44" si="1">(((G36/H36)*100)*0.6)+I36*0.4</f>
        <v>96.284611464968165</v>
      </c>
      <c r="K36" s="16" t="s">
        <v>15</v>
      </c>
    </row>
    <row r="37" spans="1:11" ht="18.75" x14ac:dyDescent="0.3">
      <c r="A37" s="16"/>
      <c r="B37" s="16"/>
      <c r="C37" s="16" t="s">
        <v>89</v>
      </c>
      <c r="D37" s="16" t="s">
        <v>50</v>
      </c>
      <c r="E37" s="93" t="s">
        <v>88</v>
      </c>
      <c r="F37" s="16">
        <v>2</v>
      </c>
      <c r="G37" s="16">
        <v>306.27</v>
      </c>
      <c r="H37" s="16">
        <v>332.84</v>
      </c>
      <c r="I37" s="16">
        <v>96.03</v>
      </c>
      <c r="J37" s="16">
        <f t="shared" si="1"/>
        <v>93.622311260665782</v>
      </c>
      <c r="K37" s="16" t="s">
        <v>90</v>
      </c>
    </row>
    <row r="38" spans="1:11" ht="18.75" x14ac:dyDescent="0.3">
      <c r="A38" s="16"/>
      <c r="B38" s="16"/>
      <c r="C38" s="16" t="s">
        <v>91</v>
      </c>
      <c r="D38" s="16" t="s">
        <v>50</v>
      </c>
      <c r="E38" s="93" t="s">
        <v>88</v>
      </c>
      <c r="F38" s="16">
        <v>2</v>
      </c>
      <c r="G38" s="16">
        <v>325.44</v>
      </c>
      <c r="H38" s="16">
        <v>332.84</v>
      </c>
      <c r="I38" s="16">
        <v>77.599999999999994</v>
      </c>
      <c r="J38" s="16">
        <f t="shared" si="1"/>
        <v>89.706025718062733</v>
      </c>
      <c r="K38" s="16" t="s">
        <v>15</v>
      </c>
    </row>
    <row r="39" spans="1:11" ht="18.75" x14ac:dyDescent="0.3">
      <c r="A39" s="16"/>
      <c r="B39" s="16"/>
      <c r="C39" s="16" t="s">
        <v>92</v>
      </c>
      <c r="D39" s="16" t="s">
        <v>50</v>
      </c>
      <c r="E39" s="93" t="s">
        <v>88</v>
      </c>
      <c r="F39" s="16">
        <v>2</v>
      </c>
      <c r="G39" s="16">
        <v>301.89999999999998</v>
      </c>
      <c r="H39" s="16">
        <v>332.84</v>
      </c>
      <c r="I39" s="16">
        <v>82.5</v>
      </c>
      <c r="J39" s="16">
        <f t="shared" si="1"/>
        <v>87.422545367143385</v>
      </c>
      <c r="K39" s="16" t="s">
        <v>15</v>
      </c>
    </row>
    <row r="40" spans="1:11" ht="18.75" x14ac:dyDescent="0.3">
      <c r="A40" s="16"/>
      <c r="B40" s="16"/>
      <c r="C40" s="16" t="s">
        <v>93</v>
      </c>
      <c r="D40" s="16" t="s">
        <v>50</v>
      </c>
      <c r="E40" s="93" t="s">
        <v>88</v>
      </c>
      <c r="F40" s="16">
        <v>2</v>
      </c>
      <c r="G40" s="16">
        <v>303.31</v>
      </c>
      <c r="H40" s="16">
        <v>332.84</v>
      </c>
      <c r="I40" s="16">
        <v>77.599999999999994</v>
      </c>
      <c r="J40" s="16">
        <f t="shared" si="1"/>
        <v>85.716721547890884</v>
      </c>
      <c r="K40" s="16" t="s">
        <v>94</v>
      </c>
    </row>
    <row r="41" spans="1:11" ht="18.75" x14ac:dyDescent="0.3">
      <c r="A41" s="17"/>
      <c r="B41" s="17"/>
      <c r="C41" s="17" t="s">
        <v>49</v>
      </c>
      <c r="D41" s="17" t="s">
        <v>50</v>
      </c>
      <c r="E41" s="39" t="s">
        <v>51</v>
      </c>
      <c r="F41" s="17">
        <v>3</v>
      </c>
      <c r="G41" s="17">
        <v>244.5</v>
      </c>
      <c r="H41" s="17">
        <v>310.39999999999998</v>
      </c>
      <c r="I41" s="17">
        <v>80.86</v>
      </c>
      <c r="J41" s="17">
        <f t="shared" si="1"/>
        <v>79.605597938144342</v>
      </c>
      <c r="K41" s="16" t="s">
        <v>15</v>
      </c>
    </row>
    <row r="42" spans="1:11" ht="18.75" x14ac:dyDescent="0.3">
      <c r="A42" s="17"/>
      <c r="B42" s="17"/>
      <c r="C42" s="17" t="s">
        <v>52</v>
      </c>
      <c r="D42" s="17" t="s">
        <v>50</v>
      </c>
      <c r="E42" s="39" t="s">
        <v>51</v>
      </c>
      <c r="F42" s="17">
        <v>3</v>
      </c>
      <c r="G42" s="17">
        <v>222.18</v>
      </c>
      <c r="H42" s="17">
        <v>310.39999999999998</v>
      </c>
      <c r="I42" s="17">
        <v>76.900000000000006</v>
      </c>
      <c r="J42" s="17">
        <f t="shared" si="1"/>
        <v>73.707164948453624</v>
      </c>
      <c r="K42" s="16" t="s">
        <v>15</v>
      </c>
    </row>
    <row r="43" spans="1:11" ht="18.75" x14ac:dyDescent="0.3">
      <c r="A43" s="17"/>
      <c r="B43" s="17"/>
      <c r="C43" s="17" t="s">
        <v>53</v>
      </c>
      <c r="D43" s="17" t="s">
        <v>50</v>
      </c>
      <c r="E43" s="39" t="s">
        <v>51</v>
      </c>
      <c r="F43" s="17">
        <v>3</v>
      </c>
      <c r="G43" s="17">
        <v>208.42</v>
      </c>
      <c r="H43" s="17">
        <v>310.39999999999998</v>
      </c>
      <c r="I43" s="17">
        <v>82.26</v>
      </c>
      <c r="J43" s="17">
        <f t="shared" si="1"/>
        <v>73.191371134020628</v>
      </c>
      <c r="K43" s="16" t="s">
        <v>15</v>
      </c>
    </row>
    <row r="44" spans="1:11" ht="15.75" customHeight="1" x14ac:dyDescent="0.3">
      <c r="A44" s="17"/>
      <c r="B44" s="17"/>
      <c r="C44" s="17" t="s">
        <v>54</v>
      </c>
      <c r="D44" s="17" t="s">
        <v>50</v>
      </c>
      <c r="E44" s="39" t="s">
        <v>51</v>
      </c>
      <c r="F44" s="17">
        <v>3</v>
      </c>
      <c r="G44" s="17">
        <v>214.88</v>
      </c>
      <c r="H44" s="17">
        <v>310.39999999999998</v>
      </c>
      <c r="I44" s="17">
        <v>75.5</v>
      </c>
      <c r="J44" s="17">
        <f t="shared" si="1"/>
        <v>71.736082474226805</v>
      </c>
      <c r="K44" s="16" t="s">
        <v>15</v>
      </c>
    </row>
    <row r="45" spans="1:11" ht="15.75" customHeight="1" x14ac:dyDescent="0.3">
      <c r="A45" s="17"/>
      <c r="B45" s="17"/>
      <c r="C45" s="17"/>
      <c r="D45" s="17"/>
      <c r="E45" s="39"/>
      <c r="F45" s="17"/>
      <c r="G45" s="17"/>
      <c r="H45" s="17"/>
      <c r="I45" s="17"/>
      <c r="J45" s="17"/>
      <c r="K45" s="16"/>
    </row>
    <row r="46" spans="1:11" ht="18.75" x14ac:dyDescent="0.3">
      <c r="A46" s="4"/>
      <c r="B46" s="4"/>
      <c r="C46" s="4" t="s">
        <v>95</v>
      </c>
      <c r="D46" s="17" t="s">
        <v>50</v>
      </c>
      <c r="E46" s="5" t="s">
        <v>56</v>
      </c>
      <c r="F46" s="8">
        <v>2</v>
      </c>
      <c r="G46" s="4">
        <v>335.26843000000002</v>
      </c>
      <c r="H46" s="8">
        <v>357.29615000000001</v>
      </c>
      <c r="I46" s="4">
        <v>99.06</v>
      </c>
      <c r="J46" s="94">
        <f>((G46/H46)*100)*(0.6)+(I46*0.4)</f>
        <v>95.92493075450156</v>
      </c>
      <c r="K46" s="8" t="s">
        <v>57</v>
      </c>
    </row>
    <row r="47" spans="1:11" ht="18.75" x14ac:dyDescent="0.3">
      <c r="A47" s="4"/>
      <c r="B47" s="4"/>
      <c r="C47" s="4" t="s">
        <v>96</v>
      </c>
      <c r="D47" s="17" t="s">
        <v>50</v>
      </c>
      <c r="E47" s="5" t="s">
        <v>56</v>
      </c>
      <c r="F47" s="8">
        <v>2</v>
      </c>
      <c r="G47" s="4">
        <v>349.56810000000002</v>
      </c>
      <c r="H47" s="8">
        <v>357.29615000000001</v>
      </c>
      <c r="I47" s="4">
        <v>84.83</v>
      </c>
      <c r="J47" s="94">
        <f t="shared" ref="J47:J57" si="2">((G47/H47)*100)*(0.6)+(I47*0.4)</f>
        <v>92.634244622563102</v>
      </c>
      <c r="K47" s="8" t="s">
        <v>57</v>
      </c>
    </row>
    <row r="48" spans="1:11" ht="18.75" x14ac:dyDescent="0.3">
      <c r="A48" s="4"/>
      <c r="B48" s="4"/>
      <c r="C48" s="4" t="s">
        <v>97</v>
      </c>
      <c r="D48" s="17" t="s">
        <v>50</v>
      </c>
      <c r="E48" s="5" t="s">
        <v>56</v>
      </c>
      <c r="F48" s="8">
        <v>2</v>
      </c>
      <c r="G48" s="4">
        <v>336.85401000000002</v>
      </c>
      <c r="H48" s="8">
        <v>357.29615000000001</v>
      </c>
      <c r="I48" s="4">
        <v>89.03</v>
      </c>
      <c r="J48" s="94">
        <f t="shared" si="2"/>
        <v>92.179193909030374</v>
      </c>
      <c r="K48" s="8" t="s">
        <v>57</v>
      </c>
    </row>
    <row r="49" spans="1:11" ht="18.75" x14ac:dyDescent="0.3">
      <c r="A49" s="4"/>
      <c r="B49" s="4"/>
      <c r="C49" s="4" t="s">
        <v>98</v>
      </c>
      <c r="D49" s="17" t="s">
        <v>50</v>
      </c>
      <c r="E49" s="5" t="s">
        <v>56</v>
      </c>
      <c r="F49" s="8">
        <v>2</v>
      </c>
      <c r="G49" s="4">
        <v>337.62088</v>
      </c>
      <c r="H49" s="8">
        <v>357.29615000000001</v>
      </c>
      <c r="I49" s="4">
        <v>87.86</v>
      </c>
      <c r="J49" s="94">
        <f t="shared" si="2"/>
        <v>91.839972794557127</v>
      </c>
      <c r="K49" s="8" t="s">
        <v>57</v>
      </c>
    </row>
    <row r="50" spans="1:11" ht="18.75" x14ac:dyDescent="0.3">
      <c r="A50" s="4"/>
      <c r="B50" s="4"/>
      <c r="C50" s="4" t="s">
        <v>99</v>
      </c>
      <c r="D50" s="17" t="s">
        <v>50</v>
      </c>
      <c r="E50" s="5" t="s">
        <v>56</v>
      </c>
      <c r="F50" s="8">
        <v>2</v>
      </c>
      <c r="G50" s="4">
        <v>350.5018</v>
      </c>
      <c r="H50" s="8">
        <v>357.29615000000001</v>
      </c>
      <c r="I50" s="4">
        <v>82.26</v>
      </c>
      <c r="J50" s="94">
        <f t="shared" si="2"/>
        <v>91.763038923313331</v>
      </c>
      <c r="K50" s="8" t="s">
        <v>57</v>
      </c>
    </row>
    <row r="51" spans="1:11" ht="18.75" x14ac:dyDescent="0.3">
      <c r="A51" s="4"/>
      <c r="B51" s="4"/>
      <c r="C51" s="4" t="s">
        <v>100</v>
      </c>
      <c r="D51" s="17" t="s">
        <v>50</v>
      </c>
      <c r="E51" s="5" t="s">
        <v>56</v>
      </c>
      <c r="F51" s="8">
        <v>2</v>
      </c>
      <c r="G51" s="4">
        <v>330.78354000000002</v>
      </c>
      <c r="H51" s="8">
        <v>357.29615000000001</v>
      </c>
      <c r="I51" s="4">
        <v>89.96</v>
      </c>
      <c r="J51" s="94">
        <f t="shared" si="2"/>
        <v>91.53179249650465</v>
      </c>
      <c r="K51" s="8" t="s">
        <v>57</v>
      </c>
    </row>
    <row r="52" spans="1:11" ht="18.75" x14ac:dyDescent="0.3">
      <c r="A52" s="4"/>
      <c r="B52" s="4"/>
      <c r="C52" s="4" t="s">
        <v>101</v>
      </c>
      <c r="D52" s="17" t="s">
        <v>50</v>
      </c>
      <c r="E52" s="5" t="s">
        <v>56</v>
      </c>
      <c r="F52" s="8">
        <v>2</v>
      </c>
      <c r="G52" s="4">
        <v>331.06754000000001</v>
      </c>
      <c r="H52" s="8">
        <v>357.29615000000001</v>
      </c>
      <c r="I52" s="4">
        <v>89.03</v>
      </c>
      <c r="J52" s="94">
        <f t="shared" si="2"/>
        <v>91.207484026346208</v>
      </c>
      <c r="K52" s="8" t="s">
        <v>64</v>
      </c>
    </row>
    <row r="53" spans="1:11" ht="18.75" x14ac:dyDescent="0.3">
      <c r="A53" s="4"/>
      <c r="B53" s="4"/>
      <c r="C53" s="4" t="s">
        <v>102</v>
      </c>
      <c r="D53" s="17" t="s">
        <v>50</v>
      </c>
      <c r="E53" s="5" t="s">
        <v>56</v>
      </c>
      <c r="F53" s="8">
        <v>2</v>
      </c>
      <c r="G53" s="4">
        <v>344.19495000000001</v>
      </c>
      <c r="H53" s="8">
        <v>357.29615000000001</v>
      </c>
      <c r="I53" s="4">
        <v>83.43</v>
      </c>
      <c r="J53" s="94">
        <f t="shared" si="2"/>
        <v>91.17194270859062</v>
      </c>
      <c r="K53" s="8" t="s">
        <v>64</v>
      </c>
    </row>
    <row r="54" spans="1:11" ht="18.75" x14ac:dyDescent="0.3">
      <c r="A54" s="4"/>
      <c r="B54" s="4"/>
      <c r="C54" s="4" t="s">
        <v>103</v>
      </c>
      <c r="D54" s="17" t="s">
        <v>50</v>
      </c>
      <c r="E54" s="5" t="s">
        <v>56</v>
      </c>
      <c r="F54" s="8">
        <v>2</v>
      </c>
      <c r="G54" s="4">
        <v>341.26846999999998</v>
      </c>
      <c r="H54" s="8">
        <v>357.29615000000001</v>
      </c>
      <c r="I54" s="4">
        <v>84.6</v>
      </c>
      <c r="J54" s="94">
        <f t="shared" si="2"/>
        <v>91.148505003482398</v>
      </c>
      <c r="K54" s="8" t="s">
        <v>64</v>
      </c>
    </row>
    <row r="55" spans="1:11" ht="18.75" x14ac:dyDescent="0.3">
      <c r="A55" s="4"/>
      <c r="B55" s="4"/>
      <c r="C55" s="4" t="s">
        <v>104</v>
      </c>
      <c r="D55" s="17" t="s">
        <v>50</v>
      </c>
      <c r="E55" s="5" t="s">
        <v>56</v>
      </c>
      <c r="F55" s="8">
        <v>2</v>
      </c>
      <c r="G55" s="4">
        <v>334.86410999999998</v>
      </c>
      <c r="H55" s="8">
        <v>357.29615000000001</v>
      </c>
      <c r="I55" s="4">
        <v>86.46</v>
      </c>
      <c r="J55" s="94">
        <f t="shared" si="2"/>
        <v>90.81703413708766</v>
      </c>
      <c r="K55" s="8" t="s">
        <v>64</v>
      </c>
    </row>
    <row r="56" spans="1:11" ht="18.75" x14ac:dyDescent="0.3">
      <c r="A56" s="4"/>
      <c r="B56" s="4"/>
      <c r="C56" s="4" t="s">
        <v>105</v>
      </c>
      <c r="D56" s="17" t="s">
        <v>50</v>
      </c>
      <c r="E56" s="5" t="s">
        <v>56</v>
      </c>
      <c r="F56" s="8">
        <v>2</v>
      </c>
      <c r="G56" s="4">
        <v>338.63578999999999</v>
      </c>
      <c r="H56" s="8">
        <v>357.29615000000001</v>
      </c>
      <c r="I56" s="4">
        <v>84.83</v>
      </c>
      <c r="J56" s="94">
        <f t="shared" si="2"/>
        <v>90.798404521851126</v>
      </c>
      <c r="K56" s="8" t="s">
        <v>64</v>
      </c>
    </row>
    <row r="57" spans="1:11" ht="18.75" x14ac:dyDescent="0.3">
      <c r="A57" s="4"/>
      <c r="B57" s="4"/>
      <c r="C57" s="4" t="s">
        <v>106</v>
      </c>
      <c r="D57" s="17" t="s">
        <v>50</v>
      </c>
      <c r="E57" s="5" t="s">
        <v>56</v>
      </c>
      <c r="F57" s="8">
        <v>2</v>
      </c>
      <c r="G57" s="4">
        <v>333.53377</v>
      </c>
      <c r="H57" s="8">
        <v>357.29615000000001</v>
      </c>
      <c r="I57" s="4">
        <v>86.23</v>
      </c>
      <c r="J57" s="94">
        <f t="shared" si="2"/>
        <v>90.50163290536436</v>
      </c>
      <c r="K57" s="8" t="s">
        <v>64</v>
      </c>
    </row>
    <row r="58" spans="1:11" ht="18.75" x14ac:dyDescent="0.3">
      <c r="A58" s="4"/>
      <c r="B58" s="4"/>
      <c r="C58" s="4" t="s">
        <v>55</v>
      </c>
      <c r="D58" s="17" t="s">
        <v>50</v>
      </c>
      <c r="E58" s="6" t="s">
        <v>56</v>
      </c>
      <c r="F58" s="4">
        <v>3</v>
      </c>
      <c r="G58" s="4">
        <v>310.77100000000002</v>
      </c>
      <c r="H58" s="4">
        <v>330.54404</v>
      </c>
      <c r="I58" s="4">
        <v>97.43</v>
      </c>
      <c r="J58" s="8">
        <v>95.38</v>
      </c>
      <c r="K58" s="18" t="s">
        <v>57</v>
      </c>
    </row>
    <row r="59" spans="1:11" ht="18.75" x14ac:dyDescent="0.3">
      <c r="A59" s="4"/>
      <c r="B59" s="4"/>
      <c r="C59" s="4" t="s">
        <v>58</v>
      </c>
      <c r="D59" s="17" t="s">
        <v>50</v>
      </c>
      <c r="E59" s="6" t="s">
        <v>56</v>
      </c>
      <c r="F59" s="4">
        <v>3</v>
      </c>
      <c r="G59" s="4">
        <v>310.4074</v>
      </c>
      <c r="H59" s="4">
        <v>330.54404</v>
      </c>
      <c r="I59" s="4">
        <v>92.3</v>
      </c>
      <c r="J59" s="8">
        <v>93.26</v>
      </c>
      <c r="K59" s="18" t="s">
        <v>57</v>
      </c>
    </row>
    <row r="60" spans="1:11" ht="18.75" x14ac:dyDescent="0.3">
      <c r="A60" s="8"/>
      <c r="B60" s="8"/>
      <c r="C60" s="8" t="s">
        <v>59</v>
      </c>
      <c r="D60" s="17" t="s">
        <v>50</v>
      </c>
      <c r="E60" s="5" t="s">
        <v>56</v>
      </c>
      <c r="F60" s="8">
        <v>3</v>
      </c>
      <c r="G60" s="8">
        <v>310.46386000000001</v>
      </c>
      <c r="H60" s="8">
        <v>330.54404</v>
      </c>
      <c r="I60" s="8">
        <v>86.46</v>
      </c>
      <c r="J60" s="8">
        <v>90.94</v>
      </c>
      <c r="K60" s="18" t="s">
        <v>57</v>
      </c>
    </row>
    <row r="61" spans="1:11" ht="18.75" x14ac:dyDescent="0.3">
      <c r="A61" s="8"/>
      <c r="B61" s="8"/>
      <c r="C61" s="4" t="s">
        <v>60</v>
      </c>
      <c r="D61" s="17" t="s">
        <v>50</v>
      </c>
      <c r="E61" s="6" t="s">
        <v>56</v>
      </c>
      <c r="F61" s="4">
        <v>3</v>
      </c>
      <c r="G61" s="8">
        <v>308.49261999999999</v>
      </c>
      <c r="H61" s="4">
        <v>330.54404</v>
      </c>
      <c r="I61" s="8">
        <v>84.6</v>
      </c>
      <c r="J61" s="8">
        <v>89.84</v>
      </c>
      <c r="K61" s="18" t="s">
        <v>57</v>
      </c>
    </row>
    <row r="62" spans="1:11" ht="18.75" x14ac:dyDescent="0.3">
      <c r="A62" s="8"/>
      <c r="B62" s="8"/>
      <c r="C62" s="4" t="s">
        <v>61</v>
      </c>
      <c r="D62" s="17" t="s">
        <v>50</v>
      </c>
      <c r="E62" s="6" t="s">
        <v>56</v>
      </c>
      <c r="F62" s="4">
        <v>3</v>
      </c>
      <c r="G62" s="4">
        <v>309.81583000000001</v>
      </c>
      <c r="H62" s="4">
        <v>330.54404</v>
      </c>
      <c r="I62" s="8">
        <v>80.86</v>
      </c>
      <c r="J62" s="8">
        <v>88.58</v>
      </c>
      <c r="K62" s="18" t="s">
        <v>57</v>
      </c>
    </row>
    <row r="63" spans="1:11" ht="18.75" x14ac:dyDescent="0.3">
      <c r="A63" s="4"/>
      <c r="B63" s="4"/>
      <c r="C63" s="4" t="s">
        <v>62</v>
      </c>
      <c r="D63" s="17" t="s">
        <v>50</v>
      </c>
      <c r="E63" s="6" t="s">
        <v>56</v>
      </c>
      <c r="F63" s="4">
        <v>3</v>
      </c>
      <c r="G63" s="4">
        <v>309.23286000000002</v>
      </c>
      <c r="H63" s="4">
        <v>330.54404</v>
      </c>
      <c r="I63" s="4">
        <v>81.099999999999994</v>
      </c>
      <c r="J63" s="8">
        <v>88.57</v>
      </c>
      <c r="K63" s="18" t="s">
        <v>57</v>
      </c>
    </row>
    <row r="64" spans="1:11" ht="18.75" x14ac:dyDescent="0.3">
      <c r="A64" s="8"/>
      <c r="B64" s="8"/>
      <c r="C64" s="8" t="s">
        <v>63</v>
      </c>
      <c r="D64" s="17" t="s">
        <v>50</v>
      </c>
      <c r="E64" s="5" t="s">
        <v>56</v>
      </c>
      <c r="F64" s="8">
        <v>3</v>
      </c>
      <c r="G64" s="8">
        <v>267.16802000000001</v>
      </c>
      <c r="H64" s="8">
        <v>330.54404</v>
      </c>
      <c r="I64" s="8">
        <v>97.66</v>
      </c>
      <c r="J64" s="8">
        <v>87.56</v>
      </c>
      <c r="K64" s="8" t="s">
        <v>64</v>
      </c>
    </row>
    <row r="65" spans="1:11" ht="18.75" x14ac:dyDescent="0.3">
      <c r="A65" s="8"/>
      <c r="B65" s="8"/>
      <c r="C65" s="4" t="s">
        <v>65</v>
      </c>
      <c r="D65" s="17" t="s">
        <v>50</v>
      </c>
      <c r="E65" s="6" t="s">
        <v>56</v>
      </c>
      <c r="F65" s="4">
        <v>3</v>
      </c>
      <c r="G65" s="8">
        <v>281.59201000000002</v>
      </c>
      <c r="H65" s="4">
        <v>330.54404</v>
      </c>
      <c r="I65" s="8">
        <v>83.66</v>
      </c>
      <c r="J65" s="8">
        <v>84.58</v>
      </c>
      <c r="K65" s="8" t="s">
        <v>64</v>
      </c>
    </row>
    <row r="66" spans="1:11" ht="18.75" x14ac:dyDescent="0.3">
      <c r="A66" s="8"/>
      <c r="B66" s="8"/>
      <c r="C66" s="8" t="s">
        <v>66</v>
      </c>
      <c r="D66" s="17" t="s">
        <v>50</v>
      </c>
      <c r="E66" s="5" t="s">
        <v>56</v>
      </c>
      <c r="F66" s="8">
        <v>3</v>
      </c>
      <c r="G66" s="8">
        <v>277.44310000000002</v>
      </c>
      <c r="H66" s="8">
        <v>330.54404</v>
      </c>
      <c r="I66" s="8">
        <v>81.8</v>
      </c>
      <c r="J66" s="8">
        <v>83.08</v>
      </c>
      <c r="K66" s="8" t="s">
        <v>64</v>
      </c>
    </row>
    <row r="67" spans="1:11" ht="18.75" x14ac:dyDescent="0.3">
      <c r="A67" s="8"/>
      <c r="B67" s="8"/>
      <c r="C67" s="5" t="s">
        <v>67</v>
      </c>
      <c r="D67" s="17" t="s">
        <v>50</v>
      </c>
      <c r="E67" s="5" t="s">
        <v>56</v>
      </c>
      <c r="F67" s="8">
        <v>3</v>
      </c>
      <c r="G67" s="8">
        <v>264.65708999999998</v>
      </c>
      <c r="H67" s="8">
        <v>330.54404</v>
      </c>
      <c r="I67" s="8">
        <v>80.86</v>
      </c>
      <c r="J67" s="8">
        <v>80.38</v>
      </c>
      <c r="K67" s="8" t="s">
        <v>64</v>
      </c>
    </row>
    <row r="68" spans="1:11" ht="18.75" x14ac:dyDescent="0.3">
      <c r="A68" s="8"/>
      <c r="B68" s="8"/>
      <c r="C68" s="8" t="s">
        <v>68</v>
      </c>
      <c r="D68" s="17" t="s">
        <v>50</v>
      </c>
      <c r="E68" s="5" t="s">
        <v>56</v>
      </c>
      <c r="F68" s="8">
        <v>3</v>
      </c>
      <c r="G68" s="8">
        <v>270.51533000000001</v>
      </c>
      <c r="H68" s="8">
        <v>330.54404</v>
      </c>
      <c r="I68" s="8">
        <v>78.06</v>
      </c>
      <c r="J68" s="8">
        <v>80.33</v>
      </c>
      <c r="K68" s="8" t="s">
        <v>64</v>
      </c>
    </row>
    <row r="69" spans="1:11" ht="18.75" x14ac:dyDescent="0.3">
      <c r="A69" s="8"/>
      <c r="B69" s="8"/>
      <c r="C69" s="8" t="s">
        <v>69</v>
      </c>
      <c r="D69" s="17" t="s">
        <v>50</v>
      </c>
      <c r="E69" s="5" t="s">
        <v>56</v>
      </c>
      <c r="F69" s="8">
        <v>3</v>
      </c>
      <c r="G69" s="8">
        <v>242.85560000000001</v>
      </c>
      <c r="H69" s="8">
        <v>330.54404</v>
      </c>
      <c r="I69" s="8">
        <v>83.2</v>
      </c>
      <c r="J69" s="8">
        <v>77.36</v>
      </c>
      <c r="K69" s="8" t="s">
        <v>64</v>
      </c>
    </row>
    <row r="70" spans="1:11" ht="18.75" x14ac:dyDescent="0.3">
      <c r="A70" s="8"/>
      <c r="B70" s="8"/>
      <c r="C70" s="8"/>
      <c r="D70" s="17"/>
      <c r="E70" s="5"/>
      <c r="F70" s="8"/>
      <c r="G70" s="8"/>
      <c r="H70" s="8"/>
      <c r="I70" s="8"/>
      <c r="J70" s="8"/>
      <c r="K70" s="8"/>
    </row>
    <row r="71" spans="1:11" ht="18.75" x14ac:dyDescent="0.3">
      <c r="A71" s="22"/>
      <c r="B71" s="5"/>
      <c r="C71" s="8" t="s">
        <v>70</v>
      </c>
      <c r="D71" s="17" t="s">
        <v>50</v>
      </c>
      <c r="E71" s="5" t="s">
        <v>71</v>
      </c>
      <c r="F71" s="5">
        <v>2</v>
      </c>
      <c r="G71" s="19">
        <v>348.81671999999998</v>
      </c>
      <c r="H71" s="90">
        <v>382.39731999999998</v>
      </c>
      <c r="I71" s="15">
        <v>88.1</v>
      </c>
      <c r="J71" s="15">
        <f t="shared" ref="J71:J78" si="3">((G71/H71)*100)*0.6+(I71*0.4)</f>
        <v>89.971040479049378</v>
      </c>
      <c r="K71" s="14" t="s">
        <v>15</v>
      </c>
    </row>
    <row r="72" spans="1:11" ht="18.75" x14ac:dyDescent="0.3">
      <c r="A72" s="22"/>
      <c r="B72" s="5"/>
      <c r="C72" s="5" t="s">
        <v>72</v>
      </c>
      <c r="D72" s="17" t="s">
        <v>50</v>
      </c>
      <c r="E72" s="5" t="s">
        <v>71</v>
      </c>
      <c r="F72" s="5">
        <v>2</v>
      </c>
      <c r="G72" s="19">
        <v>324.33940000000001</v>
      </c>
      <c r="H72" s="90">
        <v>382.39731999999998</v>
      </c>
      <c r="I72" s="5">
        <v>97.2</v>
      </c>
      <c r="J72" s="15">
        <f t="shared" si="3"/>
        <v>89.77042988062783</v>
      </c>
      <c r="K72" s="14" t="s">
        <v>15</v>
      </c>
    </row>
    <row r="73" spans="1:11" ht="18.75" x14ac:dyDescent="0.3">
      <c r="A73" s="22"/>
      <c r="B73" s="5"/>
      <c r="C73" s="8" t="s">
        <v>73</v>
      </c>
      <c r="D73" s="17" t="s">
        <v>50</v>
      </c>
      <c r="E73" s="5" t="s">
        <v>71</v>
      </c>
      <c r="F73" s="5">
        <v>2</v>
      </c>
      <c r="G73" s="19">
        <v>318.36284000000001</v>
      </c>
      <c r="H73" s="90">
        <v>382.39731999999998</v>
      </c>
      <c r="I73" s="15">
        <v>93.93</v>
      </c>
      <c r="J73" s="15">
        <f t="shared" si="3"/>
        <v>87.524678538646668</v>
      </c>
      <c r="K73" s="14" t="s">
        <v>38</v>
      </c>
    </row>
    <row r="74" spans="1:11" ht="18.75" x14ac:dyDescent="0.3">
      <c r="A74" s="22"/>
      <c r="B74" s="5"/>
      <c r="C74" s="5" t="s">
        <v>74</v>
      </c>
      <c r="D74" s="17" t="s">
        <v>50</v>
      </c>
      <c r="E74" s="5" t="s">
        <v>71</v>
      </c>
      <c r="F74" s="5">
        <v>2</v>
      </c>
      <c r="G74" s="19">
        <v>327.40582000000001</v>
      </c>
      <c r="H74" s="90">
        <v>382.39731999999998</v>
      </c>
      <c r="I74" s="5">
        <v>86.23</v>
      </c>
      <c r="J74" s="15">
        <f t="shared" si="3"/>
        <v>85.863566097795882</v>
      </c>
      <c r="K74" s="14" t="s">
        <v>40</v>
      </c>
    </row>
    <row r="75" spans="1:11" ht="18.75" x14ac:dyDescent="0.3">
      <c r="A75" s="95"/>
      <c r="B75" s="5"/>
      <c r="C75" s="5" t="s">
        <v>75</v>
      </c>
      <c r="D75" s="17" t="s">
        <v>50</v>
      </c>
      <c r="E75" s="5" t="s">
        <v>71</v>
      </c>
      <c r="F75" s="5">
        <v>3</v>
      </c>
      <c r="G75" s="9">
        <v>383.59059000000002</v>
      </c>
      <c r="H75" s="8">
        <v>372.74400000000003</v>
      </c>
      <c r="I75" s="5">
        <v>94.86</v>
      </c>
      <c r="J75" s="15">
        <f t="shared" si="3"/>
        <v>99.689958083832337</v>
      </c>
      <c r="K75" s="14" t="s">
        <v>15</v>
      </c>
    </row>
    <row r="76" spans="1:11" ht="18.75" x14ac:dyDescent="0.3">
      <c r="A76" s="22"/>
      <c r="B76" s="5"/>
      <c r="C76" s="5" t="s">
        <v>76</v>
      </c>
      <c r="D76" s="17" t="s">
        <v>50</v>
      </c>
      <c r="E76" s="5" t="s">
        <v>71</v>
      </c>
      <c r="F76" s="5">
        <v>3</v>
      </c>
      <c r="G76" s="19">
        <v>325.55797000000001</v>
      </c>
      <c r="H76" s="8">
        <v>372.74400000000003</v>
      </c>
      <c r="I76" s="15">
        <v>96.73</v>
      </c>
      <c r="J76" s="15">
        <f t="shared" si="3"/>
        <v>91.096540918163669</v>
      </c>
      <c r="K76" s="14" t="s">
        <v>15</v>
      </c>
    </row>
    <row r="77" spans="1:11" ht="18.75" x14ac:dyDescent="0.3">
      <c r="A77" s="22"/>
      <c r="B77" s="5"/>
      <c r="C77" s="5" t="s">
        <v>77</v>
      </c>
      <c r="D77" s="17" t="s">
        <v>50</v>
      </c>
      <c r="E77" s="5" t="s">
        <v>71</v>
      </c>
      <c r="F77" s="5">
        <v>3</v>
      </c>
      <c r="G77" s="19">
        <v>319.33747</v>
      </c>
      <c r="H77" s="8">
        <v>372.74400000000003</v>
      </c>
      <c r="I77" s="15">
        <v>88.1</v>
      </c>
      <c r="J77" s="15">
        <f t="shared" si="3"/>
        <v>86.643237074238613</v>
      </c>
      <c r="K77" s="14" t="s">
        <v>38</v>
      </c>
    </row>
    <row r="78" spans="1:11" ht="18.75" x14ac:dyDescent="0.3">
      <c r="A78" s="22"/>
      <c r="B78" s="5"/>
      <c r="C78" s="5" t="s">
        <v>78</v>
      </c>
      <c r="D78" s="17" t="s">
        <v>50</v>
      </c>
      <c r="E78" s="5" t="s">
        <v>71</v>
      </c>
      <c r="F78" s="5">
        <v>3</v>
      </c>
      <c r="G78" s="19">
        <v>298.74196000000001</v>
      </c>
      <c r="H78" s="8">
        <v>372.74400000000003</v>
      </c>
      <c r="I78" s="15">
        <v>89.73</v>
      </c>
      <c r="J78" s="15">
        <f t="shared" si="3"/>
        <v>83.98001107462494</v>
      </c>
      <c r="K78" s="14" t="s">
        <v>40</v>
      </c>
    </row>
    <row r="79" spans="1:11" ht="18.75" x14ac:dyDescent="0.3">
      <c r="A79" s="22"/>
      <c r="B79" s="5"/>
      <c r="C79" s="5"/>
      <c r="D79" s="17"/>
      <c r="E79" s="5"/>
      <c r="F79" s="5"/>
      <c r="G79" s="19"/>
      <c r="H79" s="8"/>
      <c r="I79" s="15"/>
      <c r="J79" s="15"/>
      <c r="K79" s="14"/>
    </row>
    <row r="80" spans="1:11" ht="18.75" x14ac:dyDescent="0.25">
      <c r="A80" s="96"/>
      <c r="B80" s="14"/>
      <c r="C80" s="14" t="s">
        <v>107</v>
      </c>
      <c r="D80" s="14" t="s">
        <v>108</v>
      </c>
      <c r="E80" s="10" t="s">
        <v>109</v>
      </c>
      <c r="F80" s="14">
        <v>2</v>
      </c>
      <c r="G80" s="97">
        <v>450.12243000000001</v>
      </c>
      <c r="H80" s="97">
        <v>469.88576</v>
      </c>
      <c r="I80" s="94">
        <v>96.96</v>
      </c>
      <c r="J80" s="97">
        <v>96.26040830826625</v>
      </c>
      <c r="K80" s="14" t="s">
        <v>15</v>
      </c>
    </row>
    <row r="81" spans="1:11" ht="18.75" x14ac:dyDescent="0.25">
      <c r="A81" s="96"/>
      <c r="B81" s="14"/>
      <c r="C81" s="14" t="s">
        <v>110</v>
      </c>
      <c r="D81" s="14" t="s">
        <v>108</v>
      </c>
      <c r="E81" s="10" t="s">
        <v>109</v>
      </c>
      <c r="F81" s="14">
        <v>2</v>
      </c>
      <c r="G81" s="97">
        <v>439.31015000000002</v>
      </c>
      <c r="H81" s="97">
        <v>469.88576</v>
      </c>
      <c r="I81" s="94">
        <v>97.43</v>
      </c>
      <c r="J81" s="97">
        <v>95.067781664036815</v>
      </c>
      <c r="K81" s="14" t="s">
        <v>15</v>
      </c>
    </row>
    <row r="82" spans="1:11" ht="18.75" x14ac:dyDescent="0.25">
      <c r="A82" s="96"/>
      <c r="B82" s="14"/>
      <c r="C82" s="14" t="s">
        <v>111</v>
      </c>
      <c r="D82" s="14" t="s">
        <v>108</v>
      </c>
      <c r="E82" s="10" t="s">
        <v>109</v>
      </c>
      <c r="F82" s="14">
        <v>2</v>
      </c>
      <c r="G82" s="97">
        <v>433.56792000000002</v>
      </c>
      <c r="H82" s="97">
        <v>469.88576</v>
      </c>
      <c r="I82" s="94">
        <v>96.26</v>
      </c>
      <c r="J82" s="97">
        <v>93.866552804324186</v>
      </c>
      <c r="K82" s="14" t="s">
        <v>15</v>
      </c>
    </row>
    <row r="83" spans="1:11" ht="18.75" x14ac:dyDescent="0.25">
      <c r="A83" s="96"/>
      <c r="B83" s="14"/>
      <c r="C83" s="14" t="s">
        <v>112</v>
      </c>
      <c r="D83" s="14" t="s">
        <v>108</v>
      </c>
      <c r="E83" s="10" t="s">
        <v>109</v>
      </c>
      <c r="F83" s="14">
        <v>2</v>
      </c>
      <c r="G83" s="97">
        <v>451.17707000000001</v>
      </c>
      <c r="H83" s="97">
        <v>469.88576</v>
      </c>
      <c r="I83" s="94">
        <v>89.26</v>
      </c>
      <c r="J83" s="97">
        <v>93.315075934712297</v>
      </c>
      <c r="K83" s="14" t="s">
        <v>15</v>
      </c>
    </row>
    <row r="84" spans="1:11" ht="18.75" x14ac:dyDescent="0.25">
      <c r="A84" s="96"/>
      <c r="B84" s="14"/>
      <c r="C84" s="14" t="s">
        <v>113</v>
      </c>
      <c r="D84" s="14" t="s">
        <v>108</v>
      </c>
      <c r="E84" s="10" t="s">
        <v>109</v>
      </c>
      <c r="F84" s="14">
        <v>2</v>
      </c>
      <c r="G84" s="97">
        <v>431.19348000000002</v>
      </c>
      <c r="H84" s="97">
        <v>484.53667000000002</v>
      </c>
      <c r="I84" s="94">
        <v>95.56</v>
      </c>
      <c r="J84" s="97">
        <v>91.618532141396031</v>
      </c>
      <c r="K84" s="14" t="s">
        <v>38</v>
      </c>
    </row>
    <row r="85" spans="1:11" ht="18.75" x14ac:dyDescent="0.25">
      <c r="A85" s="96"/>
      <c r="B85" s="14"/>
      <c r="C85" s="14" t="s">
        <v>114</v>
      </c>
      <c r="D85" s="14" t="s">
        <v>108</v>
      </c>
      <c r="E85" s="10" t="s">
        <v>109</v>
      </c>
      <c r="F85" s="14">
        <v>2</v>
      </c>
      <c r="G85" s="97">
        <v>431.35878000000002</v>
      </c>
      <c r="H85" s="97">
        <v>484.53667000000002</v>
      </c>
      <c r="I85" s="94">
        <v>90.66</v>
      </c>
      <c r="J85" s="97">
        <v>89.679001180406019</v>
      </c>
      <c r="K85" s="14" t="s">
        <v>40</v>
      </c>
    </row>
    <row r="86" spans="1:11" ht="18.75" x14ac:dyDescent="0.25">
      <c r="A86" s="96"/>
      <c r="B86" s="14"/>
      <c r="C86" s="14" t="s">
        <v>115</v>
      </c>
      <c r="D86" s="14" t="s">
        <v>108</v>
      </c>
      <c r="E86" s="10" t="s">
        <v>109</v>
      </c>
      <c r="F86" s="14">
        <v>2</v>
      </c>
      <c r="G86" s="97">
        <v>461.39055999999999</v>
      </c>
      <c r="H86" s="97">
        <v>469.88576</v>
      </c>
      <c r="I86" s="94">
        <v>76.900000000000006</v>
      </c>
      <c r="J86" s="97">
        <v>89.6752427177193</v>
      </c>
      <c r="K86" s="14" t="s">
        <v>42</v>
      </c>
    </row>
    <row r="87" spans="1:11" ht="18.75" x14ac:dyDescent="0.25">
      <c r="A87" s="96"/>
      <c r="B87" s="14"/>
      <c r="C87" s="14" t="s">
        <v>116</v>
      </c>
      <c r="D87" s="14" t="s">
        <v>108</v>
      </c>
      <c r="E87" s="10" t="s">
        <v>109</v>
      </c>
      <c r="F87" s="14">
        <v>2</v>
      </c>
      <c r="G87" s="97">
        <v>405.49844000000002</v>
      </c>
      <c r="H87" s="97">
        <v>484.53667000000002</v>
      </c>
      <c r="I87" s="94">
        <v>98.6</v>
      </c>
      <c r="J87" s="97">
        <v>89.652724663336627</v>
      </c>
      <c r="K87" s="14" t="s">
        <v>44</v>
      </c>
    </row>
    <row r="88" spans="1:11" ht="18.75" x14ac:dyDescent="0.25">
      <c r="A88" s="96"/>
      <c r="B88" s="14"/>
      <c r="C88" s="14"/>
      <c r="D88" s="14"/>
      <c r="E88" s="10"/>
      <c r="F88" s="14"/>
      <c r="G88" s="97"/>
      <c r="H88" s="97"/>
      <c r="I88" s="94"/>
      <c r="J88" s="97"/>
      <c r="K88" s="14"/>
    </row>
    <row r="89" spans="1:11" ht="18.75" x14ac:dyDescent="0.3">
      <c r="A89" s="8"/>
      <c r="B89" s="8"/>
      <c r="C89" s="8" t="s">
        <v>117</v>
      </c>
      <c r="D89" s="8" t="s">
        <v>118</v>
      </c>
      <c r="E89" s="5" t="s">
        <v>119</v>
      </c>
      <c r="F89" s="14">
        <v>2</v>
      </c>
      <c r="G89" s="14">
        <v>331.73200000000003</v>
      </c>
      <c r="H89" s="14">
        <v>349.69</v>
      </c>
      <c r="I89" s="14">
        <v>83.43</v>
      </c>
      <c r="J89" s="94">
        <f>((G89/H89)*100)*0.6 + (I89*0.4)</f>
        <v>90.290756613000099</v>
      </c>
      <c r="K89" s="8" t="s">
        <v>57</v>
      </c>
    </row>
    <row r="90" spans="1:11" ht="18.75" x14ac:dyDescent="0.3">
      <c r="A90" s="8"/>
      <c r="B90" s="8"/>
      <c r="C90" s="8" t="s">
        <v>654</v>
      </c>
      <c r="D90" s="8" t="s">
        <v>118</v>
      </c>
      <c r="E90" s="5" t="s">
        <v>119</v>
      </c>
      <c r="F90" s="14">
        <v>2</v>
      </c>
      <c r="G90" s="14">
        <v>291.73200000000003</v>
      </c>
      <c r="H90" s="14">
        <v>349.69</v>
      </c>
      <c r="I90" s="14">
        <v>81.099999999999994</v>
      </c>
      <c r="J90" s="94">
        <f>((G90/H90)*100)*0.6 + (I90*0.4)</f>
        <v>82.495534902342087</v>
      </c>
      <c r="K90" s="8" t="s">
        <v>57</v>
      </c>
    </row>
    <row r="91" spans="1:11" ht="18.75" x14ac:dyDescent="0.3">
      <c r="A91" s="8"/>
      <c r="B91" s="8"/>
      <c r="C91" s="8"/>
      <c r="D91" s="8"/>
      <c r="E91" s="5"/>
      <c r="F91" s="14"/>
      <c r="G91" s="14"/>
      <c r="H91" s="14"/>
      <c r="I91" s="14"/>
      <c r="J91" s="94"/>
      <c r="K91" s="8"/>
    </row>
    <row r="92" spans="1:11" ht="18.75" x14ac:dyDescent="0.3">
      <c r="A92" s="8"/>
      <c r="B92" s="8"/>
      <c r="C92" s="8" t="s">
        <v>120</v>
      </c>
      <c r="D92" s="8" t="s">
        <v>118</v>
      </c>
      <c r="E92" s="5" t="s">
        <v>122</v>
      </c>
      <c r="F92" s="8">
        <v>2</v>
      </c>
      <c r="G92" s="8">
        <v>366.322</v>
      </c>
      <c r="H92" s="8">
        <v>387.51</v>
      </c>
      <c r="I92" s="8">
        <v>76.66</v>
      </c>
      <c r="J92" s="8">
        <f>(G92/H92)*100*(0.6)+(I92*0.4)</f>
        <v>87.383362080978557</v>
      </c>
      <c r="K92" s="8" t="s">
        <v>57</v>
      </c>
    </row>
    <row r="93" spans="1:11" ht="18.75" x14ac:dyDescent="0.3">
      <c r="A93" s="8"/>
      <c r="B93" s="8"/>
      <c r="C93" s="8" t="s">
        <v>121</v>
      </c>
      <c r="D93" s="8" t="s">
        <v>118</v>
      </c>
      <c r="E93" s="5" t="s">
        <v>122</v>
      </c>
      <c r="F93" s="8">
        <v>2</v>
      </c>
      <c r="G93" s="8">
        <v>335.55500000000001</v>
      </c>
      <c r="H93" s="8">
        <v>387.51</v>
      </c>
      <c r="I93" s="8">
        <v>84.36</v>
      </c>
      <c r="J93" s="8">
        <f>(G93/H93)*100*(0.6)+(I93*0.4)</f>
        <v>85.699562437098393</v>
      </c>
      <c r="K93" s="8" t="s">
        <v>57</v>
      </c>
    </row>
    <row r="94" spans="1:11" ht="18.75" x14ac:dyDescent="0.3">
      <c r="A94" s="8"/>
      <c r="B94" s="8"/>
      <c r="C94" s="8" t="s">
        <v>153</v>
      </c>
      <c r="D94" s="8" t="s">
        <v>118</v>
      </c>
      <c r="E94" s="5" t="s">
        <v>122</v>
      </c>
      <c r="F94" s="8">
        <v>2</v>
      </c>
      <c r="G94" s="8">
        <v>291</v>
      </c>
      <c r="H94" s="8">
        <v>387.51</v>
      </c>
      <c r="I94" s="8">
        <v>81.56</v>
      </c>
      <c r="J94" s="8">
        <f>(G94/H94)*100*(0.6)+(I94*0.4)</f>
        <v>77.680901757374016</v>
      </c>
      <c r="K94" s="8" t="s">
        <v>94</v>
      </c>
    </row>
    <row r="95" spans="1:11" ht="18.75" x14ac:dyDescent="0.3">
      <c r="A95" s="8"/>
      <c r="B95" s="8"/>
      <c r="C95" s="8" t="s">
        <v>154</v>
      </c>
      <c r="D95" s="8" t="s">
        <v>118</v>
      </c>
      <c r="E95" s="5" t="s">
        <v>122</v>
      </c>
      <c r="F95" s="8">
        <v>2</v>
      </c>
      <c r="G95" s="8">
        <v>270.93599999999998</v>
      </c>
      <c r="H95" s="8">
        <v>387.51</v>
      </c>
      <c r="I95" s="8">
        <v>80.63</v>
      </c>
      <c r="J95" s="8">
        <f>(G95/H95)*100*(0.6)+(I95*0.4)</f>
        <v>74.202298056824333</v>
      </c>
      <c r="K95" s="8" t="s">
        <v>146</v>
      </c>
    </row>
    <row r="96" spans="1:11" ht="18.75" x14ac:dyDescent="0.3">
      <c r="A96" s="8"/>
      <c r="B96" s="8"/>
      <c r="C96" s="8"/>
      <c r="D96" s="8"/>
      <c r="E96" s="5"/>
      <c r="F96" s="8"/>
      <c r="G96" s="8"/>
      <c r="H96" s="8"/>
      <c r="I96" s="8"/>
      <c r="J96" s="8"/>
      <c r="K96" s="8"/>
    </row>
    <row r="97" spans="1:11" ht="18.75" x14ac:dyDescent="0.3">
      <c r="A97" s="95"/>
      <c r="B97" s="8"/>
      <c r="C97" s="8" t="s">
        <v>123</v>
      </c>
      <c r="D97" s="8" t="s">
        <v>118</v>
      </c>
      <c r="E97" s="5" t="s">
        <v>124</v>
      </c>
      <c r="F97" s="8">
        <v>2</v>
      </c>
      <c r="G97" s="8">
        <v>268.44200000000001</v>
      </c>
      <c r="H97" s="8">
        <v>334</v>
      </c>
      <c r="I97" s="8">
        <v>85.3</v>
      </c>
      <c r="J97" s="8">
        <v>82.26</v>
      </c>
      <c r="K97" s="8" t="s">
        <v>57</v>
      </c>
    </row>
    <row r="98" spans="1:11" ht="18.75" x14ac:dyDescent="0.3">
      <c r="A98" s="95"/>
      <c r="B98" s="8"/>
      <c r="C98" s="8"/>
      <c r="D98" s="8"/>
      <c r="E98" s="5"/>
      <c r="F98" s="8"/>
      <c r="G98" s="8"/>
      <c r="H98" s="8"/>
      <c r="I98" s="8"/>
      <c r="J98" s="8"/>
      <c r="K98" s="8"/>
    </row>
    <row r="99" spans="1:11" ht="18.75" x14ac:dyDescent="0.3">
      <c r="A99" s="8"/>
      <c r="B99" s="8"/>
      <c r="C99" s="8" t="s">
        <v>125</v>
      </c>
      <c r="D99" s="8" t="s">
        <v>118</v>
      </c>
      <c r="E99" s="5" t="s">
        <v>126</v>
      </c>
      <c r="F99" s="8">
        <v>2</v>
      </c>
      <c r="G99" s="8">
        <v>277.601</v>
      </c>
      <c r="H99" s="8">
        <v>386.47800000000001</v>
      </c>
      <c r="I99" s="8">
        <v>76.2</v>
      </c>
      <c r="J99" s="8">
        <v>73.576999999999998</v>
      </c>
      <c r="K99" s="8" t="s">
        <v>57</v>
      </c>
    </row>
    <row r="100" spans="1:11" ht="18.75" x14ac:dyDescent="0.3">
      <c r="A100" s="8"/>
      <c r="B100" s="8"/>
      <c r="C100" s="8"/>
      <c r="D100" s="8"/>
      <c r="E100" s="5"/>
      <c r="F100" s="8"/>
      <c r="G100" s="8"/>
      <c r="H100" s="8"/>
      <c r="I100" s="8"/>
      <c r="J100" s="8"/>
      <c r="K100" s="8"/>
    </row>
    <row r="101" spans="1:11" ht="18.75" x14ac:dyDescent="0.3">
      <c r="A101" s="98"/>
      <c r="B101" s="8"/>
      <c r="C101" s="10" t="s">
        <v>127</v>
      </c>
      <c r="D101" s="8" t="s">
        <v>118</v>
      </c>
      <c r="E101" s="5" t="s">
        <v>128</v>
      </c>
      <c r="F101" s="14">
        <v>2</v>
      </c>
      <c r="G101" s="10">
        <v>319.66390000000001</v>
      </c>
      <c r="H101" s="3">
        <v>362.14204999999998</v>
      </c>
      <c r="I101" s="10">
        <v>82.5</v>
      </c>
      <c r="J101" s="14">
        <v>85.961799999999997</v>
      </c>
      <c r="K101" s="8" t="s">
        <v>57</v>
      </c>
    </row>
    <row r="102" spans="1:11" ht="16.5" customHeight="1" x14ac:dyDescent="0.3">
      <c r="A102" s="98"/>
      <c r="B102" s="8"/>
      <c r="C102" s="10" t="s">
        <v>129</v>
      </c>
      <c r="D102" s="8" t="s">
        <v>118</v>
      </c>
      <c r="E102" s="5" t="s">
        <v>128</v>
      </c>
      <c r="F102" s="14">
        <v>2</v>
      </c>
      <c r="G102" s="10">
        <v>294.18624999999997</v>
      </c>
      <c r="H102" s="3">
        <v>362.14204999999998</v>
      </c>
      <c r="I102" s="10">
        <v>87.63</v>
      </c>
      <c r="J102" s="14">
        <v>83.793019999999999</v>
      </c>
      <c r="K102" s="8" t="s">
        <v>57</v>
      </c>
    </row>
    <row r="103" spans="1:11" ht="18.75" x14ac:dyDescent="0.3">
      <c r="A103" s="99"/>
      <c r="B103" s="8"/>
      <c r="C103" s="10" t="s">
        <v>130</v>
      </c>
      <c r="D103" s="8" t="s">
        <v>118</v>
      </c>
      <c r="E103" s="5" t="s">
        <v>128</v>
      </c>
      <c r="F103" s="14">
        <v>2</v>
      </c>
      <c r="G103" s="10">
        <v>308.60919000000001</v>
      </c>
      <c r="H103" s="3">
        <v>362.14204999999998</v>
      </c>
      <c r="I103" s="10">
        <v>76.2</v>
      </c>
      <c r="J103" s="10">
        <v>81.61063</v>
      </c>
      <c r="K103" s="8" t="s">
        <v>38</v>
      </c>
    </row>
    <row r="104" spans="1:11" ht="18.75" x14ac:dyDescent="0.3">
      <c r="A104" s="99"/>
      <c r="B104" s="8"/>
      <c r="C104" s="10" t="s">
        <v>131</v>
      </c>
      <c r="D104" s="8" t="s">
        <v>118</v>
      </c>
      <c r="E104" s="5" t="s">
        <v>128</v>
      </c>
      <c r="F104" s="14">
        <v>2</v>
      </c>
      <c r="G104" s="10">
        <v>264.73468000000003</v>
      </c>
      <c r="H104" s="3">
        <v>362.14204999999998</v>
      </c>
      <c r="I104" s="10">
        <v>86.93</v>
      </c>
      <c r="J104" s="10">
        <v>78.633459999999999</v>
      </c>
      <c r="K104" s="8" t="s">
        <v>40</v>
      </c>
    </row>
    <row r="105" spans="1:11" ht="18.75" x14ac:dyDescent="0.3">
      <c r="A105" s="99"/>
      <c r="B105" s="8"/>
      <c r="C105" s="10"/>
      <c r="D105" s="8"/>
      <c r="E105" s="5"/>
      <c r="F105" s="14"/>
      <c r="G105" s="10"/>
      <c r="H105" s="3"/>
      <c r="I105" s="10"/>
      <c r="J105" s="10"/>
      <c r="K105" s="8"/>
    </row>
    <row r="106" spans="1:11" ht="37.5" x14ac:dyDescent="0.3">
      <c r="A106" s="98"/>
      <c r="B106" s="8"/>
      <c r="C106" s="8" t="s">
        <v>132</v>
      </c>
      <c r="D106" s="8" t="s">
        <v>118</v>
      </c>
      <c r="E106" s="5" t="s">
        <v>133</v>
      </c>
      <c r="F106" s="8">
        <v>2</v>
      </c>
      <c r="G106" s="8">
        <v>353</v>
      </c>
      <c r="H106" s="8" t="s">
        <v>134</v>
      </c>
      <c r="I106" s="8">
        <v>78</v>
      </c>
      <c r="J106" s="8" t="s">
        <v>135</v>
      </c>
      <c r="K106" s="8" t="s">
        <v>57</v>
      </c>
    </row>
    <row r="107" spans="1:11" ht="37.5" x14ac:dyDescent="0.3">
      <c r="A107" s="8"/>
      <c r="B107" s="8"/>
      <c r="C107" s="8" t="s">
        <v>136</v>
      </c>
      <c r="D107" s="8" t="s">
        <v>118</v>
      </c>
      <c r="E107" s="5" t="s">
        <v>133</v>
      </c>
      <c r="F107" s="8">
        <v>2</v>
      </c>
      <c r="G107" s="8" t="s">
        <v>137</v>
      </c>
      <c r="H107" s="8" t="s">
        <v>134</v>
      </c>
      <c r="I107" s="8" t="s">
        <v>138</v>
      </c>
      <c r="J107" s="8" t="s">
        <v>139</v>
      </c>
      <c r="K107" s="8" t="s">
        <v>57</v>
      </c>
    </row>
    <row r="108" spans="1:11" ht="37.5" x14ac:dyDescent="0.3">
      <c r="A108" s="98"/>
      <c r="B108" s="8"/>
      <c r="C108" s="8" t="s">
        <v>140</v>
      </c>
      <c r="D108" s="8" t="s">
        <v>118</v>
      </c>
      <c r="E108" s="5" t="s">
        <v>133</v>
      </c>
      <c r="F108" s="8">
        <v>2</v>
      </c>
      <c r="G108" s="100">
        <v>283739</v>
      </c>
      <c r="H108" s="8" t="s">
        <v>134</v>
      </c>
      <c r="I108" s="8" t="s">
        <v>141</v>
      </c>
      <c r="J108" s="8" t="s">
        <v>142</v>
      </c>
      <c r="K108" s="8" t="s">
        <v>94</v>
      </c>
    </row>
    <row r="109" spans="1:11" ht="37.5" x14ac:dyDescent="0.3">
      <c r="A109" s="98"/>
      <c r="B109" s="8"/>
      <c r="C109" s="8" t="s">
        <v>143</v>
      </c>
      <c r="D109" s="8" t="s">
        <v>118</v>
      </c>
      <c r="E109" s="5" t="s">
        <v>133</v>
      </c>
      <c r="F109" s="8">
        <v>2</v>
      </c>
      <c r="G109" s="100">
        <v>280192</v>
      </c>
      <c r="H109" s="8" t="s">
        <v>134</v>
      </c>
      <c r="I109" s="8" t="s">
        <v>144</v>
      </c>
      <c r="J109" s="8" t="s">
        <v>145</v>
      </c>
      <c r="K109" s="8" t="s">
        <v>146</v>
      </c>
    </row>
    <row r="110" spans="1:11" ht="18.75" x14ac:dyDescent="0.3">
      <c r="A110" s="98"/>
      <c r="B110" s="8"/>
      <c r="C110" s="8"/>
      <c r="D110" s="8"/>
      <c r="E110" s="5"/>
      <c r="F110" s="8"/>
      <c r="G110" s="100"/>
      <c r="H110" s="8"/>
      <c r="I110" s="8"/>
      <c r="J110" s="8"/>
      <c r="K110" s="8"/>
    </row>
    <row r="111" spans="1:11" ht="21" customHeight="1" x14ac:dyDescent="0.3">
      <c r="A111" s="8"/>
      <c r="B111" s="8"/>
      <c r="C111" s="8" t="s">
        <v>147</v>
      </c>
      <c r="D111" s="8" t="s">
        <v>118</v>
      </c>
      <c r="E111" s="5" t="s">
        <v>630</v>
      </c>
      <c r="F111" s="8">
        <v>2</v>
      </c>
      <c r="G111" s="9">
        <v>353.51668000000001</v>
      </c>
      <c r="H111" s="9">
        <v>380.91638999999998</v>
      </c>
      <c r="I111" s="8">
        <v>92.76</v>
      </c>
      <c r="J111" s="9">
        <v>92.788137928535974</v>
      </c>
      <c r="K111" s="8" t="s">
        <v>57</v>
      </c>
    </row>
    <row r="112" spans="1:11" ht="21.75" customHeight="1" x14ac:dyDescent="0.3">
      <c r="A112" s="8"/>
      <c r="B112" s="8"/>
      <c r="C112" s="8" t="s">
        <v>148</v>
      </c>
      <c r="D112" s="8" t="s">
        <v>118</v>
      </c>
      <c r="E112" s="5" t="s">
        <v>630</v>
      </c>
      <c r="F112" s="8">
        <v>2</v>
      </c>
      <c r="G112" s="9">
        <v>337.60764999999998</v>
      </c>
      <c r="H112" s="9">
        <v>380.91638999999998</v>
      </c>
      <c r="I112" s="8">
        <v>98.36</v>
      </c>
      <c r="J112" s="9">
        <v>92.522228954653272</v>
      </c>
      <c r="K112" s="8" t="s">
        <v>57</v>
      </c>
    </row>
    <row r="113" spans="1:11" ht="22.5" customHeight="1" x14ac:dyDescent="0.3">
      <c r="A113" s="8"/>
      <c r="B113" s="8"/>
      <c r="C113" s="8" t="s">
        <v>149</v>
      </c>
      <c r="D113" s="8" t="s">
        <v>118</v>
      </c>
      <c r="E113" s="5" t="s">
        <v>630</v>
      </c>
      <c r="F113" s="8">
        <v>2</v>
      </c>
      <c r="G113" s="9">
        <v>302.97172</v>
      </c>
      <c r="H113" s="9">
        <v>380.91638999999998</v>
      </c>
      <c r="I113" s="8">
        <v>82.96</v>
      </c>
      <c r="J113" s="9">
        <v>80.906554547994119</v>
      </c>
      <c r="K113" s="8" t="s">
        <v>38</v>
      </c>
    </row>
    <row r="114" spans="1:11" ht="18" customHeight="1" x14ac:dyDescent="0.3">
      <c r="A114" s="8"/>
      <c r="B114" s="8"/>
      <c r="C114" s="8" t="s">
        <v>150</v>
      </c>
      <c r="D114" s="8" t="s">
        <v>118</v>
      </c>
      <c r="E114" s="5" t="s">
        <v>630</v>
      </c>
      <c r="F114" s="8">
        <v>2</v>
      </c>
      <c r="G114" s="9">
        <v>256.11894999999998</v>
      </c>
      <c r="H114" s="9">
        <v>380.91638999999998</v>
      </c>
      <c r="I114" s="101">
        <v>75.5</v>
      </c>
      <c r="J114" s="9">
        <v>70.542546037465073</v>
      </c>
      <c r="K114" s="8" t="s">
        <v>40</v>
      </c>
    </row>
    <row r="115" spans="1:11" ht="18.75" hidden="1" x14ac:dyDescent="0.3">
      <c r="A115" s="8"/>
      <c r="B115" s="8"/>
      <c r="C115" s="8"/>
      <c r="D115" s="8"/>
      <c r="E115" s="5"/>
      <c r="F115" s="8"/>
      <c r="G115" s="9"/>
      <c r="H115" s="9"/>
      <c r="I115" s="101"/>
      <c r="J115" s="9"/>
      <c r="K115" s="8"/>
    </row>
    <row r="116" spans="1:11" ht="22.5" customHeight="1" x14ac:dyDescent="0.3">
      <c r="A116" s="8"/>
      <c r="B116" s="8"/>
      <c r="C116" s="8" t="s">
        <v>151</v>
      </c>
      <c r="D116" s="8" t="s">
        <v>118</v>
      </c>
      <c r="E116" s="5" t="s">
        <v>631</v>
      </c>
      <c r="F116" s="8">
        <v>2</v>
      </c>
      <c r="G116" s="102">
        <v>363.15100000000001</v>
      </c>
      <c r="H116" s="102">
        <v>368.15600000000001</v>
      </c>
      <c r="I116" s="88">
        <v>82.26</v>
      </c>
      <c r="J116" s="8">
        <f>((G116/H116)*100)*0.6+(I116*0.4)</f>
        <v>92.0883131715903</v>
      </c>
      <c r="K116" s="8" t="s">
        <v>57</v>
      </c>
    </row>
    <row r="117" spans="1:11" ht="22.5" customHeight="1" x14ac:dyDescent="0.3">
      <c r="A117" s="8"/>
      <c r="B117" s="8"/>
      <c r="C117" s="8" t="s">
        <v>152</v>
      </c>
      <c r="D117" s="8" t="s">
        <v>118</v>
      </c>
      <c r="E117" s="5" t="s">
        <v>631</v>
      </c>
      <c r="F117" s="8">
        <v>2</v>
      </c>
      <c r="G117" s="8">
        <v>344.93599999999998</v>
      </c>
      <c r="H117" s="102">
        <v>368.15600000000001</v>
      </c>
      <c r="I117" s="88">
        <v>83.9</v>
      </c>
      <c r="J117" s="8">
        <f>((G117/H117)*100)*0.6+(I117*0.4)</f>
        <v>89.775734634231128</v>
      </c>
      <c r="K117" s="8" t="s">
        <v>57</v>
      </c>
    </row>
    <row r="118" spans="1:11" ht="18.75" x14ac:dyDescent="0.3">
      <c r="A118" s="8"/>
      <c r="B118" s="8"/>
      <c r="C118" s="8"/>
      <c r="D118" s="8"/>
      <c r="E118" s="5"/>
      <c r="F118" s="8"/>
      <c r="G118" s="8"/>
      <c r="H118" s="102"/>
      <c r="I118" s="88"/>
      <c r="J118" s="8"/>
      <c r="K118" s="8"/>
    </row>
    <row r="119" spans="1:11" ht="18.75" x14ac:dyDescent="0.3">
      <c r="A119" s="3"/>
      <c r="B119" s="3"/>
      <c r="C119" s="4" t="s">
        <v>155</v>
      </c>
      <c r="D119" s="5" t="s">
        <v>156</v>
      </c>
      <c r="E119" s="6" t="s">
        <v>157</v>
      </c>
      <c r="F119" s="7">
        <v>2</v>
      </c>
      <c r="G119" s="8">
        <v>311.04716999999999</v>
      </c>
      <c r="H119" s="9">
        <v>299.65940000000001</v>
      </c>
      <c r="I119" s="8">
        <v>82.03</v>
      </c>
      <c r="J119" s="9">
        <f t="shared" ref="J119:J140" si="4">((G119/H119)*100)*(0.6)+(I119*0.4)</f>
        <v>95.092142722037096</v>
      </c>
      <c r="K119" s="8" t="s">
        <v>158</v>
      </c>
    </row>
    <row r="120" spans="1:11" ht="18.75" x14ac:dyDescent="0.3">
      <c r="A120" s="3"/>
      <c r="B120" s="3"/>
      <c r="C120" s="4" t="s">
        <v>159</v>
      </c>
      <c r="D120" s="5" t="s">
        <v>156</v>
      </c>
      <c r="E120" s="6" t="s">
        <v>157</v>
      </c>
      <c r="F120" s="7">
        <v>2</v>
      </c>
      <c r="G120" s="8">
        <v>278.62927999999999</v>
      </c>
      <c r="H120" s="9">
        <v>299.65940000000001</v>
      </c>
      <c r="I120" s="8">
        <v>91.13</v>
      </c>
      <c r="J120" s="9">
        <f t="shared" si="4"/>
        <v>92.241195333101501</v>
      </c>
      <c r="K120" s="8" t="s">
        <v>160</v>
      </c>
    </row>
    <row r="121" spans="1:11" ht="18.75" x14ac:dyDescent="0.3">
      <c r="A121" s="3"/>
      <c r="B121" s="3"/>
      <c r="C121" s="4" t="s">
        <v>161</v>
      </c>
      <c r="D121" s="5" t="s">
        <v>156</v>
      </c>
      <c r="E121" s="6" t="s">
        <v>157</v>
      </c>
      <c r="F121" s="7">
        <v>2</v>
      </c>
      <c r="G121" s="8">
        <v>277.88963999999999</v>
      </c>
      <c r="H121" s="9">
        <v>299.65940000000001</v>
      </c>
      <c r="I121" s="8">
        <v>88.1</v>
      </c>
      <c r="J121" s="9">
        <f t="shared" si="4"/>
        <v>90.88109919461894</v>
      </c>
      <c r="K121" s="8" t="s">
        <v>38</v>
      </c>
    </row>
    <row r="122" spans="1:11" ht="18.75" x14ac:dyDescent="0.3">
      <c r="A122" s="3"/>
      <c r="B122" s="3"/>
      <c r="C122" s="4" t="s">
        <v>162</v>
      </c>
      <c r="D122" s="5" t="s">
        <v>156</v>
      </c>
      <c r="E122" s="6" t="s">
        <v>157</v>
      </c>
      <c r="F122" s="7">
        <v>2</v>
      </c>
      <c r="G122" s="8">
        <v>270.44222000000002</v>
      </c>
      <c r="H122" s="9">
        <v>299.65940000000001</v>
      </c>
      <c r="I122" s="8">
        <v>84.13</v>
      </c>
      <c r="J122" s="9">
        <f t="shared" si="4"/>
        <v>87.801922211684342</v>
      </c>
      <c r="K122" s="8" t="s">
        <v>40</v>
      </c>
    </row>
    <row r="123" spans="1:11" ht="18.75" x14ac:dyDescent="0.3">
      <c r="A123" s="3"/>
      <c r="B123" s="3"/>
      <c r="C123" s="4"/>
      <c r="D123" s="5"/>
      <c r="E123" s="6"/>
      <c r="F123" s="7"/>
      <c r="G123" s="8"/>
      <c r="H123" s="9"/>
      <c r="I123" s="8"/>
      <c r="J123" s="9"/>
      <c r="K123" s="8"/>
    </row>
    <row r="124" spans="1:11" ht="18.75" x14ac:dyDescent="0.25">
      <c r="A124" s="3"/>
      <c r="B124" s="3"/>
      <c r="C124" s="103" t="s">
        <v>632</v>
      </c>
      <c r="D124" s="10" t="s">
        <v>156</v>
      </c>
      <c r="E124" s="3" t="s">
        <v>164</v>
      </c>
      <c r="F124" s="11">
        <v>2</v>
      </c>
      <c r="G124" s="12">
        <v>365.68119999999999</v>
      </c>
      <c r="H124" s="12">
        <v>380</v>
      </c>
      <c r="I124" s="12">
        <v>98.6</v>
      </c>
      <c r="J124" s="13">
        <f>((G124/H124)*100)*(0.6)+(I124*0.4)</f>
        <v>97.179136842105265</v>
      </c>
      <c r="K124" s="14" t="s">
        <v>158</v>
      </c>
    </row>
    <row r="125" spans="1:11" ht="18.75" x14ac:dyDescent="0.25">
      <c r="A125" s="3"/>
      <c r="B125" s="3"/>
      <c r="C125" s="103" t="s">
        <v>163</v>
      </c>
      <c r="D125" s="10" t="s">
        <v>156</v>
      </c>
      <c r="E125" s="3" t="s">
        <v>164</v>
      </c>
      <c r="F125" s="11">
        <v>2</v>
      </c>
      <c r="G125" s="12">
        <v>358.11901</v>
      </c>
      <c r="H125" s="12">
        <v>364.26389999999998</v>
      </c>
      <c r="I125" s="12">
        <v>79.7</v>
      </c>
      <c r="J125" s="13">
        <f t="shared" si="4"/>
        <v>90.867839860057501</v>
      </c>
      <c r="K125" s="14" t="s">
        <v>160</v>
      </c>
    </row>
    <row r="126" spans="1:11" ht="18.75" x14ac:dyDescent="0.25">
      <c r="A126" s="3"/>
      <c r="B126" s="3"/>
      <c r="C126" s="103" t="s">
        <v>165</v>
      </c>
      <c r="D126" s="10" t="s">
        <v>156</v>
      </c>
      <c r="E126" s="3" t="s">
        <v>164</v>
      </c>
      <c r="F126" s="11">
        <v>2</v>
      </c>
      <c r="G126" s="12">
        <v>347.89594</v>
      </c>
      <c r="H126" s="12">
        <v>379.87139999999999</v>
      </c>
      <c r="I126" s="12">
        <v>85.3</v>
      </c>
      <c r="J126" s="13">
        <f t="shared" si="4"/>
        <v>89.069533973865887</v>
      </c>
      <c r="K126" s="14" t="s">
        <v>690</v>
      </c>
    </row>
    <row r="127" spans="1:11" ht="18.75" x14ac:dyDescent="0.25">
      <c r="A127" s="3"/>
      <c r="B127" s="3"/>
      <c r="C127" s="103" t="s">
        <v>166</v>
      </c>
      <c r="D127" s="10" t="s">
        <v>156</v>
      </c>
      <c r="E127" s="3" t="s">
        <v>164</v>
      </c>
      <c r="F127" s="11">
        <v>2</v>
      </c>
      <c r="G127" s="12">
        <v>336.31648000000001</v>
      </c>
      <c r="H127" s="12">
        <v>379.87139999999999</v>
      </c>
      <c r="I127" s="12">
        <v>89.03</v>
      </c>
      <c r="J127" s="13">
        <f t="shared" si="4"/>
        <v>88.732579227601775</v>
      </c>
      <c r="K127" s="14" t="s">
        <v>38</v>
      </c>
    </row>
    <row r="128" spans="1:11" ht="18.75" x14ac:dyDescent="0.25">
      <c r="A128" s="3"/>
      <c r="B128" s="3"/>
      <c r="C128" s="104" t="s">
        <v>168</v>
      </c>
      <c r="D128" s="10" t="s">
        <v>156</v>
      </c>
      <c r="E128" s="3" t="s">
        <v>164</v>
      </c>
      <c r="F128" s="14">
        <v>2</v>
      </c>
      <c r="G128" s="12">
        <v>334.22753999999998</v>
      </c>
      <c r="H128" s="12">
        <v>379.87139999999999</v>
      </c>
      <c r="I128" s="12">
        <v>79.7</v>
      </c>
      <c r="J128" s="13">
        <f t="shared" si="4"/>
        <v>84.670634935928319</v>
      </c>
      <c r="K128" s="14" t="s">
        <v>40</v>
      </c>
    </row>
    <row r="129" spans="1:12" ht="18.75" x14ac:dyDescent="0.25">
      <c r="A129" s="3"/>
      <c r="B129" s="3"/>
      <c r="C129" s="104" t="s">
        <v>169</v>
      </c>
      <c r="D129" s="10" t="s">
        <v>156</v>
      </c>
      <c r="E129" s="3" t="s">
        <v>164</v>
      </c>
      <c r="F129" s="11">
        <v>2</v>
      </c>
      <c r="G129" s="12">
        <v>329.87642</v>
      </c>
      <c r="H129" s="12">
        <v>379.87139999999999</v>
      </c>
      <c r="I129" s="12">
        <v>79.930000000000007</v>
      </c>
      <c r="J129" s="13">
        <f t="shared" si="4"/>
        <v>84.07538340817446</v>
      </c>
      <c r="K129" s="14" t="s">
        <v>42</v>
      </c>
    </row>
    <row r="130" spans="1:12" ht="18.75" x14ac:dyDescent="0.25">
      <c r="A130" s="105"/>
      <c r="B130" s="105"/>
      <c r="C130" s="65"/>
      <c r="D130" s="10"/>
      <c r="E130" s="3"/>
      <c r="F130" s="11"/>
      <c r="G130" s="12"/>
      <c r="H130" s="12"/>
      <c r="I130" s="12"/>
      <c r="J130" s="13"/>
      <c r="K130" s="14"/>
    </row>
    <row r="131" spans="1:12" ht="18.75" x14ac:dyDescent="0.25">
      <c r="A131" s="3"/>
      <c r="B131" s="3"/>
      <c r="C131" s="103" t="s">
        <v>633</v>
      </c>
      <c r="D131" s="10" t="s">
        <v>156</v>
      </c>
      <c r="E131" s="3" t="s">
        <v>164</v>
      </c>
      <c r="F131" s="11">
        <v>3</v>
      </c>
      <c r="G131" s="12">
        <v>338</v>
      </c>
      <c r="H131" s="12">
        <v>354</v>
      </c>
      <c r="I131" s="12">
        <v>80</v>
      </c>
      <c r="J131" s="13">
        <v>89.3</v>
      </c>
      <c r="K131" s="14" t="s">
        <v>15</v>
      </c>
    </row>
    <row r="132" spans="1:12" ht="18.75" x14ac:dyDescent="0.25">
      <c r="A132" s="3"/>
      <c r="B132" s="3"/>
      <c r="C132" s="65"/>
      <c r="D132" s="10"/>
      <c r="E132" s="3"/>
      <c r="F132" s="11"/>
      <c r="G132" s="12"/>
      <c r="H132" s="12"/>
      <c r="I132" s="12"/>
      <c r="J132" s="13"/>
      <c r="K132" s="14"/>
    </row>
    <row r="133" spans="1:12" ht="18.75" x14ac:dyDescent="0.3">
      <c r="A133" s="6"/>
      <c r="B133" s="6"/>
      <c r="C133" s="106" t="s">
        <v>170</v>
      </c>
      <c r="D133" s="10" t="s">
        <v>156</v>
      </c>
      <c r="E133" s="6" t="s">
        <v>171</v>
      </c>
      <c r="F133" s="7">
        <v>2</v>
      </c>
      <c r="G133" s="8">
        <v>379.36482999999998</v>
      </c>
      <c r="H133" s="9">
        <v>360.35300000000001</v>
      </c>
      <c r="I133" s="8">
        <v>86</v>
      </c>
      <c r="J133" s="9">
        <f t="shared" si="4"/>
        <v>97.565534351039105</v>
      </c>
      <c r="K133" s="8" t="s">
        <v>158</v>
      </c>
    </row>
    <row r="134" spans="1:12" ht="18.75" x14ac:dyDescent="0.3">
      <c r="A134" s="6"/>
      <c r="B134" s="6"/>
      <c r="C134" s="106" t="s">
        <v>172</v>
      </c>
      <c r="D134" s="10" t="s">
        <v>156</v>
      </c>
      <c r="E134" s="6" t="s">
        <v>171</v>
      </c>
      <c r="F134" s="8">
        <v>2</v>
      </c>
      <c r="G134" s="8">
        <v>386.40827000000002</v>
      </c>
      <c r="H134" s="9">
        <v>360.35300000000001</v>
      </c>
      <c r="I134" s="8">
        <v>79.930000000000007</v>
      </c>
      <c r="J134" s="9">
        <f t="shared" si="4"/>
        <v>96.310291064595006</v>
      </c>
      <c r="K134" s="8" t="s">
        <v>160</v>
      </c>
    </row>
    <row r="135" spans="1:12" ht="18.75" x14ac:dyDescent="0.3">
      <c r="A135" s="6"/>
      <c r="B135" s="6"/>
      <c r="C135" s="107" t="s">
        <v>173</v>
      </c>
      <c r="D135" s="10" t="s">
        <v>156</v>
      </c>
      <c r="E135" s="6" t="s">
        <v>171</v>
      </c>
      <c r="F135" s="7">
        <v>2</v>
      </c>
      <c r="G135" s="8">
        <v>338.78467999999998</v>
      </c>
      <c r="H135" s="9">
        <v>360.35300000000001</v>
      </c>
      <c r="I135" s="8">
        <v>91.6</v>
      </c>
      <c r="J135" s="9">
        <f t="shared" si="4"/>
        <v>93.048801369767972</v>
      </c>
      <c r="K135" s="8" t="s">
        <v>38</v>
      </c>
    </row>
    <row r="136" spans="1:12" ht="18.75" x14ac:dyDescent="0.3">
      <c r="A136" s="6"/>
      <c r="B136" s="6"/>
      <c r="C136" s="107" t="s">
        <v>174</v>
      </c>
      <c r="D136" s="10" t="s">
        <v>156</v>
      </c>
      <c r="E136" s="6" t="s">
        <v>171</v>
      </c>
      <c r="F136" s="7">
        <v>2</v>
      </c>
      <c r="G136" s="8">
        <v>324.26325000000003</v>
      </c>
      <c r="H136" s="9">
        <v>332.37310000000002</v>
      </c>
      <c r="I136" s="8">
        <v>84.98</v>
      </c>
      <c r="J136" s="9">
        <f t="shared" si="4"/>
        <v>92.528009683094083</v>
      </c>
      <c r="K136" s="8" t="s">
        <v>40</v>
      </c>
    </row>
    <row r="137" spans="1:12" ht="18.75" x14ac:dyDescent="0.3">
      <c r="A137" s="63"/>
      <c r="B137" s="6"/>
      <c r="C137" s="64" t="s">
        <v>634</v>
      </c>
      <c r="D137" s="10" t="s">
        <v>156</v>
      </c>
      <c r="E137" s="6" t="s">
        <v>171</v>
      </c>
      <c r="F137" s="7">
        <v>3</v>
      </c>
      <c r="G137" s="8">
        <v>413.65699999999998</v>
      </c>
      <c r="H137" s="9">
        <v>360.13400000000001</v>
      </c>
      <c r="I137" s="8">
        <v>77.83</v>
      </c>
      <c r="J137" s="9">
        <f t="shared" si="4"/>
        <v>100.04918082713657</v>
      </c>
      <c r="K137" s="8" t="s">
        <v>15</v>
      </c>
    </row>
    <row r="138" spans="1:12" ht="18.75" x14ac:dyDescent="0.3">
      <c r="A138" s="63"/>
      <c r="B138" s="6"/>
      <c r="C138" s="64" t="s">
        <v>635</v>
      </c>
      <c r="D138" s="10" t="s">
        <v>156</v>
      </c>
      <c r="E138" s="6" t="s">
        <v>171</v>
      </c>
      <c r="F138" s="7">
        <v>3</v>
      </c>
      <c r="G138" s="8">
        <v>378.05919999999998</v>
      </c>
      <c r="H138" s="9">
        <v>360.13400000000001</v>
      </c>
      <c r="I138" s="8">
        <v>88.8</v>
      </c>
      <c r="J138" s="9">
        <f t="shared" si="4"/>
        <v>98.506421720803928</v>
      </c>
      <c r="K138" s="8" t="s">
        <v>15</v>
      </c>
    </row>
    <row r="139" spans="1:12" ht="18.75" x14ac:dyDescent="0.3">
      <c r="A139" s="63"/>
      <c r="B139" s="6"/>
      <c r="C139" s="64" t="s">
        <v>636</v>
      </c>
      <c r="D139" s="10" t="s">
        <v>156</v>
      </c>
      <c r="E139" s="6" t="s">
        <v>171</v>
      </c>
      <c r="F139" s="7">
        <v>3</v>
      </c>
      <c r="G139" s="8">
        <v>338.92574000000002</v>
      </c>
      <c r="H139" s="9">
        <v>370.22</v>
      </c>
      <c r="I139" s="8">
        <v>83.9</v>
      </c>
      <c r="J139" s="9">
        <f t="shared" si="4"/>
        <v>88.488270757927722</v>
      </c>
      <c r="K139" s="8" t="s">
        <v>313</v>
      </c>
    </row>
    <row r="140" spans="1:12" ht="18.75" x14ac:dyDescent="0.3">
      <c r="A140" s="63"/>
      <c r="B140" s="6"/>
      <c r="C140" s="64" t="s">
        <v>637</v>
      </c>
      <c r="D140" s="10" t="s">
        <v>156</v>
      </c>
      <c r="E140" s="6" t="s">
        <v>171</v>
      </c>
      <c r="F140" s="7">
        <v>3</v>
      </c>
      <c r="G140" s="8">
        <v>311.15636000000001</v>
      </c>
      <c r="H140" s="9">
        <v>370.22</v>
      </c>
      <c r="I140" s="8">
        <v>88.1</v>
      </c>
      <c r="J140" s="9">
        <f t="shared" si="4"/>
        <v>85.667804008427424</v>
      </c>
      <c r="K140" s="8" t="s">
        <v>315</v>
      </c>
    </row>
    <row r="141" spans="1:12" ht="18.75" x14ac:dyDescent="0.3">
      <c r="A141" s="63"/>
      <c r="B141" s="6"/>
      <c r="C141" s="64"/>
      <c r="D141" s="10"/>
      <c r="E141" s="6"/>
      <c r="F141" s="7"/>
      <c r="G141" s="8"/>
      <c r="H141" s="9"/>
      <c r="I141" s="8"/>
      <c r="J141" s="9"/>
      <c r="K141" s="8"/>
    </row>
    <row r="142" spans="1:12" ht="18.75" x14ac:dyDescent="0.3">
      <c r="A142" s="108"/>
      <c r="B142" s="8"/>
      <c r="C142" s="8" t="s">
        <v>175</v>
      </c>
      <c r="D142" s="8" t="s">
        <v>176</v>
      </c>
      <c r="E142" s="5" t="s">
        <v>177</v>
      </c>
      <c r="F142" s="8">
        <v>2</v>
      </c>
      <c r="G142" s="8">
        <v>318.04536000000002</v>
      </c>
      <c r="H142" s="8">
        <v>355.64859999999999</v>
      </c>
      <c r="I142" s="8">
        <v>91.6</v>
      </c>
      <c r="J142" s="8">
        <v>90.296109999999999</v>
      </c>
      <c r="K142" s="8" t="s">
        <v>57</v>
      </c>
    </row>
    <row r="143" spans="1:12" ht="18.75" x14ac:dyDescent="0.3">
      <c r="A143" s="108"/>
      <c r="B143" s="8"/>
      <c r="C143" s="8" t="s">
        <v>178</v>
      </c>
      <c r="D143" s="8" t="s">
        <v>176</v>
      </c>
      <c r="E143" s="5" t="s">
        <v>177</v>
      </c>
      <c r="F143" s="8">
        <v>2</v>
      </c>
      <c r="G143" s="8">
        <v>318.42424</v>
      </c>
      <c r="H143" s="8">
        <v>355.64859999999999</v>
      </c>
      <c r="I143" s="8">
        <v>84.13</v>
      </c>
      <c r="J143" s="8">
        <v>87.372029999999995</v>
      </c>
      <c r="K143" s="8" t="s">
        <v>57</v>
      </c>
    </row>
    <row r="144" spans="1:12" ht="18.75" x14ac:dyDescent="0.3">
      <c r="A144" s="108"/>
      <c r="B144" s="8"/>
      <c r="C144" s="8" t="s">
        <v>179</v>
      </c>
      <c r="D144" s="8" t="s">
        <v>176</v>
      </c>
      <c r="E144" s="5" t="s">
        <v>177</v>
      </c>
      <c r="F144" s="8">
        <v>3</v>
      </c>
      <c r="G144" s="8">
        <v>351.17457999999999</v>
      </c>
      <c r="H144" s="8">
        <v>376.55425000000002</v>
      </c>
      <c r="I144" s="8">
        <v>89.96</v>
      </c>
      <c r="J144" s="8">
        <v>91.940070000000006</v>
      </c>
      <c r="K144" s="8" t="s">
        <v>57</v>
      </c>
      <c r="L144" s="109"/>
    </row>
    <row r="145" spans="1:12" ht="18.75" x14ac:dyDescent="0.3">
      <c r="A145" s="108"/>
      <c r="B145" s="8"/>
      <c r="C145" s="8" t="s">
        <v>180</v>
      </c>
      <c r="D145" s="8" t="s">
        <v>176</v>
      </c>
      <c r="E145" s="5" t="s">
        <v>177</v>
      </c>
      <c r="F145" s="8">
        <v>3</v>
      </c>
      <c r="G145" s="8">
        <v>351.72320000000002</v>
      </c>
      <c r="H145" s="8">
        <v>376.55425000000002</v>
      </c>
      <c r="I145" s="8">
        <v>82.26</v>
      </c>
      <c r="J145" s="8">
        <v>88.947429999999997</v>
      </c>
      <c r="K145" s="8" t="s">
        <v>57</v>
      </c>
      <c r="L145" s="109"/>
    </row>
    <row r="146" spans="1:12" ht="19.5" thickBot="1" x14ac:dyDescent="0.35">
      <c r="A146" s="110"/>
      <c r="B146" s="111"/>
      <c r="C146" s="111" t="s">
        <v>181</v>
      </c>
      <c r="D146" s="111" t="s">
        <v>176</v>
      </c>
      <c r="E146" s="112" t="s">
        <v>177</v>
      </c>
      <c r="F146" s="111">
        <v>3</v>
      </c>
      <c r="G146" s="111">
        <v>327.32850999999999</v>
      </c>
      <c r="H146" s="111">
        <v>364.73665</v>
      </c>
      <c r="I146" s="111">
        <v>82.96</v>
      </c>
      <c r="J146" s="111">
        <v>87.030280000000005</v>
      </c>
      <c r="K146" s="8" t="s">
        <v>57</v>
      </c>
    </row>
    <row r="147" spans="1:12" ht="19.5" thickBot="1" x14ac:dyDescent="0.35">
      <c r="A147" s="113"/>
      <c r="B147" s="114"/>
      <c r="C147" s="114"/>
      <c r="D147" s="114"/>
      <c r="E147" s="115"/>
      <c r="F147" s="114"/>
      <c r="G147" s="114"/>
      <c r="H147" s="114"/>
      <c r="I147" s="114"/>
      <c r="J147" s="114"/>
      <c r="K147" s="8"/>
    </row>
    <row r="148" spans="1:12" ht="33.950000000000003" customHeight="1" x14ac:dyDescent="0.3">
      <c r="A148" s="116"/>
      <c r="B148" s="117"/>
      <c r="C148" s="117" t="s">
        <v>182</v>
      </c>
      <c r="D148" s="117" t="s">
        <v>176</v>
      </c>
      <c r="E148" s="118" t="s">
        <v>183</v>
      </c>
      <c r="F148" s="117">
        <v>2</v>
      </c>
      <c r="G148" s="117" t="s">
        <v>184</v>
      </c>
      <c r="H148" s="117" t="s">
        <v>185</v>
      </c>
      <c r="I148" s="119" t="s">
        <v>186</v>
      </c>
      <c r="J148" s="117" t="s">
        <v>187</v>
      </c>
      <c r="K148" s="8" t="s">
        <v>57</v>
      </c>
    </row>
    <row r="149" spans="1:12" s="122" customFormat="1" ht="26.1" customHeight="1" x14ac:dyDescent="0.3">
      <c r="A149" s="120"/>
      <c r="B149" s="8"/>
      <c r="C149" s="5" t="s">
        <v>188</v>
      </c>
      <c r="D149" s="8" t="s">
        <v>176</v>
      </c>
      <c r="E149" s="5" t="s">
        <v>183</v>
      </c>
      <c r="F149" s="8">
        <v>2</v>
      </c>
      <c r="G149" s="8" t="s">
        <v>189</v>
      </c>
      <c r="H149" s="8" t="s">
        <v>185</v>
      </c>
      <c r="I149" s="121" t="s">
        <v>190</v>
      </c>
      <c r="J149" s="8" t="s">
        <v>191</v>
      </c>
      <c r="K149" s="8" t="s">
        <v>57</v>
      </c>
    </row>
    <row r="150" spans="1:12" ht="30.95" customHeight="1" x14ac:dyDescent="0.3">
      <c r="A150" s="120"/>
      <c r="B150" s="8"/>
      <c r="C150" s="8" t="s">
        <v>192</v>
      </c>
      <c r="D150" s="8" t="s">
        <v>176</v>
      </c>
      <c r="E150" s="5" t="s">
        <v>183</v>
      </c>
      <c r="F150" s="8">
        <v>2</v>
      </c>
      <c r="G150" s="8" t="s">
        <v>193</v>
      </c>
      <c r="H150" s="8" t="s">
        <v>185</v>
      </c>
      <c r="I150" s="121" t="s">
        <v>194</v>
      </c>
      <c r="J150" s="8" t="s">
        <v>195</v>
      </c>
      <c r="K150" s="8" t="s">
        <v>38</v>
      </c>
    </row>
    <row r="151" spans="1:12" ht="26.1" customHeight="1" x14ac:dyDescent="0.3">
      <c r="A151" s="120"/>
      <c r="B151" s="8"/>
      <c r="C151" s="8" t="s">
        <v>196</v>
      </c>
      <c r="D151" s="8" t="s">
        <v>176</v>
      </c>
      <c r="E151" s="5" t="s">
        <v>183</v>
      </c>
      <c r="F151" s="8">
        <v>2</v>
      </c>
      <c r="G151" s="8" t="s">
        <v>197</v>
      </c>
      <c r="H151" s="8" t="s">
        <v>185</v>
      </c>
      <c r="I151" s="121" t="s">
        <v>198</v>
      </c>
      <c r="J151" s="8" t="s">
        <v>199</v>
      </c>
      <c r="K151" s="8" t="s">
        <v>40</v>
      </c>
    </row>
    <row r="152" spans="1:12" ht="18.75" x14ac:dyDescent="0.3">
      <c r="A152" s="120"/>
      <c r="B152" s="8"/>
      <c r="C152" s="4" t="s">
        <v>200</v>
      </c>
      <c r="D152" s="8" t="s">
        <v>176</v>
      </c>
      <c r="E152" s="5" t="s">
        <v>183</v>
      </c>
      <c r="F152" s="8">
        <v>3</v>
      </c>
      <c r="G152" s="8" t="s">
        <v>201</v>
      </c>
      <c r="H152" s="8" t="s">
        <v>202</v>
      </c>
      <c r="I152" s="123" t="s">
        <v>203</v>
      </c>
      <c r="J152" s="8" t="s">
        <v>204</v>
      </c>
      <c r="K152" s="8" t="s">
        <v>57</v>
      </c>
    </row>
    <row r="153" spans="1:12" ht="18.75" x14ac:dyDescent="0.3">
      <c r="A153" s="120"/>
      <c r="B153" s="8"/>
      <c r="C153" s="4" t="s">
        <v>205</v>
      </c>
      <c r="D153" s="8" t="s">
        <v>176</v>
      </c>
      <c r="E153" s="5" t="s">
        <v>183</v>
      </c>
      <c r="F153" s="8">
        <v>3</v>
      </c>
      <c r="G153" s="8" t="s">
        <v>206</v>
      </c>
      <c r="H153" s="8" t="s">
        <v>202</v>
      </c>
      <c r="I153" s="121" t="s">
        <v>207</v>
      </c>
      <c r="J153" s="8" t="s">
        <v>208</v>
      </c>
      <c r="K153" s="8" t="s">
        <v>57</v>
      </c>
    </row>
    <row r="154" spans="1:12" ht="18.75" x14ac:dyDescent="0.3">
      <c r="A154" s="120"/>
      <c r="B154" s="8"/>
      <c r="C154" s="8" t="s">
        <v>209</v>
      </c>
      <c r="D154" s="8" t="s">
        <v>176</v>
      </c>
      <c r="E154" s="5" t="s">
        <v>183</v>
      </c>
      <c r="F154" s="8">
        <v>3</v>
      </c>
      <c r="G154" s="8" t="s">
        <v>210</v>
      </c>
      <c r="H154" s="8" t="s">
        <v>202</v>
      </c>
      <c r="I154" s="121" t="s">
        <v>211</v>
      </c>
      <c r="J154" s="8" t="s">
        <v>212</v>
      </c>
      <c r="K154" s="8" t="s">
        <v>38</v>
      </c>
    </row>
    <row r="155" spans="1:12" ht="18.75" x14ac:dyDescent="0.3">
      <c r="A155" s="120"/>
      <c r="B155" s="8"/>
      <c r="C155" s="4" t="s">
        <v>213</v>
      </c>
      <c r="D155" s="8" t="s">
        <v>176</v>
      </c>
      <c r="E155" s="5" t="s">
        <v>183</v>
      </c>
      <c r="F155" s="8">
        <v>3</v>
      </c>
      <c r="G155" s="8" t="s">
        <v>214</v>
      </c>
      <c r="H155" s="8" t="s">
        <v>202</v>
      </c>
      <c r="I155" s="121" t="s">
        <v>138</v>
      </c>
      <c r="J155" s="8" t="s">
        <v>215</v>
      </c>
      <c r="K155" s="8" t="s">
        <v>40</v>
      </c>
    </row>
    <row r="156" spans="1:12" ht="18.75" x14ac:dyDescent="0.3">
      <c r="A156" s="124"/>
      <c r="B156" s="8"/>
      <c r="C156" s="4"/>
      <c r="D156" s="8"/>
      <c r="E156" s="5"/>
      <c r="F156" s="8"/>
      <c r="G156" s="8"/>
      <c r="H156" s="8"/>
      <c r="I156" s="121"/>
      <c r="J156" s="8"/>
      <c r="K156" s="8"/>
    </row>
    <row r="157" spans="1:12" ht="18.75" x14ac:dyDescent="0.3">
      <c r="A157" s="8"/>
      <c r="B157" s="8"/>
      <c r="C157" s="8" t="s">
        <v>216</v>
      </c>
      <c r="D157" s="8" t="s">
        <v>176</v>
      </c>
      <c r="E157" s="5" t="s">
        <v>217</v>
      </c>
      <c r="F157" s="8" t="s">
        <v>218</v>
      </c>
      <c r="G157" s="8">
        <v>328.96</v>
      </c>
      <c r="H157" s="8">
        <v>365.93400000000003</v>
      </c>
      <c r="I157" s="8">
        <v>91</v>
      </c>
      <c r="J157" s="8">
        <v>90.337540000000004</v>
      </c>
      <c r="K157" s="8" t="s">
        <v>57</v>
      </c>
    </row>
    <row r="158" spans="1:12" s="122" customFormat="1" ht="19.5" customHeight="1" x14ac:dyDescent="0.3">
      <c r="A158" s="8"/>
      <c r="B158" s="8"/>
      <c r="C158" s="8" t="s">
        <v>219</v>
      </c>
      <c r="D158" s="8" t="s">
        <v>176</v>
      </c>
      <c r="E158" s="5" t="s">
        <v>217</v>
      </c>
      <c r="F158" s="8" t="s">
        <v>218</v>
      </c>
      <c r="G158" s="8">
        <v>318.05</v>
      </c>
      <c r="H158" s="8">
        <v>365.93400000000003</v>
      </c>
      <c r="I158" s="8">
        <v>91.6</v>
      </c>
      <c r="J158" s="8">
        <v>88.788749999999993</v>
      </c>
      <c r="K158" s="8" t="s">
        <v>57</v>
      </c>
    </row>
    <row r="159" spans="1:12" ht="18.75" x14ac:dyDescent="0.3">
      <c r="A159" s="8"/>
      <c r="B159" s="8"/>
      <c r="C159" s="8" t="s">
        <v>220</v>
      </c>
      <c r="D159" s="8" t="s">
        <v>176</v>
      </c>
      <c r="E159" s="5" t="s">
        <v>217</v>
      </c>
      <c r="F159" s="8" t="s">
        <v>218</v>
      </c>
      <c r="G159" s="8">
        <v>305</v>
      </c>
      <c r="H159" s="8">
        <v>365.93400000000003</v>
      </c>
      <c r="I159" s="8">
        <v>95.1</v>
      </c>
      <c r="J159" s="8">
        <v>88.049019999999999</v>
      </c>
      <c r="K159" s="8" t="s">
        <v>38</v>
      </c>
    </row>
    <row r="160" spans="1:12" ht="18.75" x14ac:dyDescent="0.3">
      <c r="A160" s="8"/>
      <c r="B160" s="8"/>
      <c r="C160" s="8" t="s">
        <v>221</v>
      </c>
      <c r="D160" s="8" t="s">
        <v>176</v>
      </c>
      <c r="E160" s="5" t="s">
        <v>217</v>
      </c>
      <c r="F160" s="8" t="s">
        <v>218</v>
      </c>
      <c r="G160" s="8">
        <v>318.42</v>
      </c>
      <c r="H160" s="8">
        <v>365.93400000000003</v>
      </c>
      <c r="I160" s="8">
        <v>84.13</v>
      </c>
      <c r="J160" s="8">
        <v>85.861410000000006</v>
      </c>
      <c r="K160" s="8" t="s">
        <v>40</v>
      </c>
    </row>
    <row r="161" spans="1:12" ht="18.75" x14ac:dyDescent="0.3">
      <c r="A161" s="108"/>
      <c r="B161" s="8"/>
      <c r="C161" s="8" t="s">
        <v>222</v>
      </c>
      <c r="D161" s="8" t="s">
        <v>176</v>
      </c>
      <c r="E161" s="5" t="s">
        <v>223</v>
      </c>
      <c r="F161" s="8" t="s">
        <v>224</v>
      </c>
      <c r="G161" s="8">
        <v>370.08</v>
      </c>
      <c r="H161" s="8">
        <v>378.99918000000002</v>
      </c>
      <c r="I161" s="8">
        <v>79.23</v>
      </c>
      <c r="J161" s="8">
        <v>90.279989999999998</v>
      </c>
      <c r="K161" s="8" t="s">
        <v>57</v>
      </c>
    </row>
    <row r="162" spans="1:12" s="122" customFormat="1" ht="18" customHeight="1" x14ac:dyDescent="0.3">
      <c r="A162" s="108"/>
      <c r="B162" s="8"/>
      <c r="C162" s="125" t="s">
        <v>225</v>
      </c>
      <c r="D162" s="8" t="s">
        <v>176</v>
      </c>
      <c r="E162" s="5" t="s">
        <v>223</v>
      </c>
      <c r="F162" s="8" t="s">
        <v>224</v>
      </c>
      <c r="G162" s="8">
        <v>327.33</v>
      </c>
      <c r="H162" s="8">
        <v>365.57785000000001</v>
      </c>
      <c r="I162" s="8">
        <v>82.96</v>
      </c>
      <c r="J162" s="8">
        <v>86.906620000000004</v>
      </c>
      <c r="K162" s="8" t="s">
        <v>57</v>
      </c>
    </row>
    <row r="163" spans="1:12" ht="18.75" hidden="1" x14ac:dyDescent="0.3">
      <c r="A163" s="108"/>
      <c r="B163" s="8"/>
      <c r="C163" s="8"/>
      <c r="D163" s="8"/>
      <c r="E163" s="5"/>
      <c r="F163" s="8"/>
      <c r="G163" s="8"/>
      <c r="H163" s="8">
        <v>365.93400000000003</v>
      </c>
      <c r="I163" s="8"/>
      <c r="J163" s="8"/>
      <c r="K163" s="126" t="s">
        <v>15</v>
      </c>
    </row>
    <row r="164" spans="1:12" ht="18.75" hidden="1" x14ac:dyDescent="0.3">
      <c r="A164" s="108"/>
      <c r="B164" s="8"/>
      <c r="C164" s="8"/>
      <c r="D164" s="8"/>
      <c r="E164" s="5"/>
      <c r="F164" s="8"/>
      <c r="G164" s="8"/>
      <c r="H164" s="8">
        <v>365.93400000000003</v>
      </c>
      <c r="I164" s="8"/>
      <c r="J164" s="8"/>
      <c r="K164" s="126" t="s">
        <v>15</v>
      </c>
    </row>
    <row r="165" spans="1:12" ht="18.75" x14ac:dyDescent="0.3">
      <c r="A165" s="108"/>
      <c r="B165" s="8"/>
      <c r="C165" s="8" t="s">
        <v>226</v>
      </c>
      <c r="D165" s="8" t="s">
        <v>176</v>
      </c>
      <c r="E165" s="5" t="s">
        <v>217</v>
      </c>
      <c r="F165" s="8" t="s">
        <v>227</v>
      </c>
      <c r="G165" s="8">
        <v>307.75</v>
      </c>
      <c r="H165" s="8">
        <v>378.99918000000002</v>
      </c>
      <c r="I165" s="8">
        <v>88.56</v>
      </c>
      <c r="J165" s="8">
        <v>84.144419999999997</v>
      </c>
      <c r="K165" s="126" t="s">
        <v>38</v>
      </c>
    </row>
    <row r="166" spans="1:12" ht="18.75" x14ac:dyDescent="0.3">
      <c r="A166" s="108"/>
      <c r="B166" s="8"/>
      <c r="C166" s="8" t="s">
        <v>228</v>
      </c>
      <c r="D166" s="8" t="s">
        <v>176</v>
      </c>
      <c r="E166" s="5" t="s">
        <v>217</v>
      </c>
      <c r="F166" s="8" t="s">
        <v>227</v>
      </c>
      <c r="G166" s="8">
        <v>314.98</v>
      </c>
      <c r="H166" s="8">
        <v>378.99918000000002</v>
      </c>
      <c r="I166" s="8">
        <v>85.53</v>
      </c>
      <c r="J166" s="8">
        <v>84.077020000000005</v>
      </c>
      <c r="K166" s="126" t="s">
        <v>40</v>
      </c>
    </row>
    <row r="167" spans="1:12" ht="19.5" thickBot="1" x14ac:dyDescent="0.35">
      <c r="A167" s="127"/>
      <c r="B167" s="128"/>
      <c r="C167" s="128"/>
      <c r="D167" s="128"/>
      <c r="E167" s="129"/>
      <c r="F167" s="128"/>
      <c r="G167" s="128"/>
      <c r="H167" s="128"/>
      <c r="I167" s="128"/>
      <c r="J167" s="128"/>
      <c r="K167" s="130"/>
    </row>
    <row r="168" spans="1:12" s="109" customFormat="1" ht="18.75" x14ac:dyDescent="0.3">
      <c r="A168" s="131"/>
      <c r="B168" s="117"/>
      <c r="C168" s="117" t="s">
        <v>229</v>
      </c>
      <c r="D168" s="117" t="s">
        <v>176</v>
      </c>
      <c r="E168" s="118" t="s">
        <v>230</v>
      </c>
      <c r="F168" s="117">
        <v>2</v>
      </c>
      <c r="G168" s="117">
        <v>291.45236999999997</v>
      </c>
      <c r="H168" s="117">
        <v>353.24599999999998</v>
      </c>
      <c r="I168" s="117">
        <v>92.06</v>
      </c>
      <c r="J168" s="117">
        <v>86.328149999999994</v>
      </c>
      <c r="K168" s="8" t="s">
        <v>57</v>
      </c>
    </row>
    <row r="169" spans="1:12" s="109" customFormat="1" ht="18.75" x14ac:dyDescent="0.3">
      <c r="A169" s="108"/>
      <c r="B169" s="8"/>
      <c r="C169" s="8" t="s">
        <v>231</v>
      </c>
      <c r="D169" s="8" t="s">
        <v>176</v>
      </c>
      <c r="E169" s="5" t="s">
        <v>230</v>
      </c>
      <c r="F169" s="8">
        <v>2</v>
      </c>
      <c r="G169" s="8">
        <v>324.39690999999999</v>
      </c>
      <c r="H169" s="8">
        <v>353.24599999999998</v>
      </c>
      <c r="I169" s="8">
        <v>94.4</v>
      </c>
      <c r="J169" s="8">
        <v>92.859889999999993</v>
      </c>
      <c r="K169" s="8" t="s">
        <v>57</v>
      </c>
    </row>
    <row r="170" spans="1:12" s="109" customFormat="1" ht="18.75" x14ac:dyDescent="0.3">
      <c r="A170" s="108"/>
      <c r="B170" s="8"/>
      <c r="C170" s="8" t="s">
        <v>232</v>
      </c>
      <c r="D170" s="8" t="s">
        <v>176</v>
      </c>
      <c r="E170" s="5" t="s">
        <v>230</v>
      </c>
      <c r="F170" s="8">
        <v>2</v>
      </c>
      <c r="G170" s="8">
        <v>302.05023</v>
      </c>
      <c r="H170" s="8">
        <v>353.24599999999998</v>
      </c>
      <c r="I170" s="8">
        <v>83.2</v>
      </c>
      <c r="J170" s="8">
        <v>84.584230000000005</v>
      </c>
      <c r="K170" s="126" t="s">
        <v>38</v>
      </c>
    </row>
    <row r="171" spans="1:12" s="109" customFormat="1" ht="19.5" thickBot="1" x14ac:dyDescent="0.35">
      <c r="A171" s="108"/>
      <c r="B171" s="8"/>
      <c r="C171" s="8" t="s">
        <v>233</v>
      </c>
      <c r="D171" s="8" t="s">
        <v>176</v>
      </c>
      <c r="E171" s="5" t="s">
        <v>230</v>
      </c>
      <c r="F171" s="8">
        <v>2</v>
      </c>
      <c r="G171" s="8">
        <v>277.36586999999997</v>
      </c>
      <c r="H171" s="8">
        <v>353.24599999999998</v>
      </c>
      <c r="I171" s="8">
        <v>92.3</v>
      </c>
      <c r="J171" s="8">
        <v>84.031509999999997</v>
      </c>
      <c r="K171" s="126" t="s">
        <v>40</v>
      </c>
    </row>
    <row r="172" spans="1:12" s="109" customFormat="1" ht="18.75" x14ac:dyDescent="0.3">
      <c r="A172" s="131"/>
      <c r="B172" s="132"/>
      <c r="C172" s="117" t="s">
        <v>234</v>
      </c>
      <c r="D172" s="117" t="s">
        <v>176</v>
      </c>
      <c r="E172" s="118" t="s">
        <v>230</v>
      </c>
      <c r="F172" s="117">
        <v>3</v>
      </c>
      <c r="G172" s="117">
        <v>338.96699000000001</v>
      </c>
      <c r="H172" s="117">
        <v>364.62700000000001</v>
      </c>
      <c r="I172" s="117">
        <v>76.900000000000006</v>
      </c>
      <c r="J172" s="117">
        <v>86.537599999999998</v>
      </c>
      <c r="K172" s="8" t="s">
        <v>57</v>
      </c>
      <c r="L172" s="133"/>
    </row>
    <row r="173" spans="1:12" s="109" customFormat="1" ht="18.75" x14ac:dyDescent="0.3">
      <c r="A173" s="134"/>
      <c r="B173" s="135"/>
      <c r="C173" s="8" t="s">
        <v>235</v>
      </c>
      <c r="D173" s="8" t="s">
        <v>176</v>
      </c>
      <c r="E173" s="5" t="s">
        <v>230</v>
      </c>
      <c r="F173" s="8">
        <v>3</v>
      </c>
      <c r="G173" s="8">
        <v>288.65348999999998</v>
      </c>
      <c r="H173" s="8">
        <v>364.62700000000001</v>
      </c>
      <c r="I173" s="8">
        <v>83.66</v>
      </c>
      <c r="J173" s="8">
        <v>80.962429999999998</v>
      </c>
      <c r="K173" s="8" t="s">
        <v>57</v>
      </c>
      <c r="L173" s="133"/>
    </row>
    <row r="174" spans="1:12" s="109" customFormat="1" ht="18.75" x14ac:dyDescent="0.3">
      <c r="A174" s="108"/>
      <c r="B174" s="14"/>
      <c r="C174" s="8" t="s">
        <v>236</v>
      </c>
      <c r="D174" s="8" t="s">
        <v>176</v>
      </c>
      <c r="E174" s="5" t="s">
        <v>230</v>
      </c>
      <c r="F174" s="8">
        <v>3</v>
      </c>
      <c r="G174" s="8">
        <v>255.25148999999999</v>
      </c>
      <c r="H174" s="8">
        <v>353.84843000000001</v>
      </c>
      <c r="I174" s="8">
        <v>91.13</v>
      </c>
      <c r="J174" s="8">
        <v>79.733500000000006</v>
      </c>
      <c r="K174" s="126" t="s">
        <v>38</v>
      </c>
      <c r="L174" s="133"/>
    </row>
    <row r="175" spans="1:12" s="137" customFormat="1" ht="18.75" x14ac:dyDescent="0.3">
      <c r="A175" s="108"/>
      <c r="B175" s="14"/>
      <c r="C175" s="8" t="s">
        <v>237</v>
      </c>
      <c r="D175" s="8" t="s">
        <v>176</v>
      </c>
      <c r="E175" s="5" t="s">
        <v>230</v>
      </c>
      <c r="F175" s="8">
        <v>3</v>
      </c>
      <c r="G175" s="8">
        <v>270.17277999999999</v>
      </c>
      <c r="H175" s="8">
        <v>364.62700000000001</v>
      </c>
      <c r="I175" s="8">
        <v>80.16</v>
      </c>
      <c r="J175" s="8">
        <v>76.5214</v>
      </c>
      <c r="K175" s="126" t="s">
        <v>40</v>
      </c>
      <c r="L175" s="136"/>
    </row>
    <row r="176" spans="1:12" s="137" customFormat="1" ht="13.5" customHeight="1" x14ac:dyDescent="0.3">
      <c r="A176" s="138"/>
      <c r="B176" s="139"/>
      <c r="C176" s="138"/>
      <c r="D176" s="138"/>
      <c r="E176" s="61"/>
      <c r="F176" s="138"/>
      <c r="G176" s="138"/>
      <c r="H176" s="8"/>
      <c r="I176" s="8"/>
      <c r="J176" s="8"/>
      <c r="K176" s="130"/>
      <c r="L176" s="136"/>
    </row>
    <row r="177" spans="1:11" ht="18.75" x14ac:dyDescent="0.3">
      <c r="A177" s="140"/>
      <c r="B177" s="140"/>
      <c r="C177" s="140" t="s">
        <v>238</v>
      </c>
      <c r="D177" s="140" t="s">
        <v>239</v>
      </c>
      <c r="E177" s="140" t="s">
        <v>240</v>
      </c>
      <c r="F177" s="106">
        <v>2</v>
      </c>
      <c r="G177" s="141">
        <v>445.48399999999998</v>
      </c>
      <c r="H177" s="8">
        <v>459.52600000000001</v>
      </c>
      <c r="I177" s="15">
        <v>97.2</v>
      </c>
      <c r="J177" s="20">
        <f t="shared" ref="J177:J194" si="5">(G177/H177*60)+(I177*0.4)</f>
        <v>97.046545527347746</v>
      </c>
      <c r="K177" s="18" t="s">
        <v>158</v>
      </c>
    </row>
    <row r="178" spans="1:11" ht="18.75" x14ac:dyDescent="0.3">
      <c r="A178" s="140"/>
      <c r="B178" s="140"/>
      <c r="C178" s="140" t="s">
        <v>241</v>
      </c>
      <c r="D178" s="140" t="s">
        <v>239</v>
      </c>
      <c r="E178" s="140" t="s">
        <v>240</v>
      </c>
      <c r="F178" s="106">
        <v>2</v>
      </c>
      <c r="G178" s="141">
        <v>453.02699999999999</v>
      </c>
      <c r="H178" s="8">
        <v>459.52600000000001</v>
      </c>
      <c r="I178" s="15">
        <v>94.63</v>
      </c>
      <c r="J178" s="20">
        <f t="shared" si="5"/>
        <v>97.003429951732869</v>
      </c>
      <c r="K178" s="18" t="s">
        <v>160</v>
      </c>
    </row>
    <row r="179" spans="1:11" ht="18.75" x14ac:dyDescent="0.3">
      <c r="A179" s="140"/>
      <c r="B179" s="140"/>
      <c r="C179" s="140" t="s">
        <v>242</v>
      </c>
      <c r="D179" s="140" t="s">
        <v>239</v>
      </c>
      <c r="E179" s="140" t="s">
        <v>240</v>
      </c>
      <c r="F179" s="106">
        <v>2</v>
      </c>
      <c r="G179" s="141">
        <v>453.00599999999997</v>
      </c>
      <c r="H179" s="8">
        <v>459.52600000000001</v>
      </c>
      <c r="I179" s="15">
        <v>94.16</v>
      </c>
      <c r="J179" s="20">
        <f t="shared" si="5"/>
        <v>96.812687995891423</v>
      </c>
      <c r="K179" s="18" t="s">
        <v>167</v>
      </c>
    </row>
    <row r="180" spans="1:11" ht="18.75" x14ac:dyDescent="0.3">
      <c r="A180" s="140"/>
      <c r="B180" s="140"/>
      <c r="C180" s="140" t="s">
        <v>243</v>
      </c>
      <c r="D180" s="140" t="s">
        <v>239</v>
      </c>
      <c r="E180" s="140" t="s">
        <v>240</v>
      </c>
      <c r="F180" s="106">
        <v>2</v>
      </c>
      <c r="G180" s="141">
        <v>446.17399999999998</v>
      </c>
      <c r="H180" s="8">
        <v>459.52600000000001</v>
      </c>
      <c r="I180" s="15">
        <v>96.26</v>
      </c>
      <c r="J180" s="20">
        <f t="shared" si="5"/>
        <v>96.76063836213838</v>
      </c>
      <c r="K180" s="18" t="s">
        <v>38</v>
      </c>
    </row>
    <row r="181" spans="1:11" ht="18.75" x14ac:dyDescent="0.3">
      <c r="A181" s="140"/>
      <c r="B181" s="140"/>
      <c r="C181" s="140" t="s">
        <v>244</v>
      </c>
      <c r="D181" s="140" t="s">
        <v>239</v>
      </c>
      <c r="E181" s="140" t="s">
        <v>240</v>
      </c>
      <c r="F181" s="106">
        <v>2</v>
      </c>
      <c r="G181" s="141">
        <v>445.60899999999998</v>
      </c>
      <c r="H181" s="8">
        <v>459.52600000000001</v>
      </c>
      <c r="I181" s="15">
        <v>96.03</v>
      </c>
      <c r="J181" s="20">
        <f t="shared" si="5"/>
        <v>96.594866693070685</v>
      </c>
      <c r="K181" s="18" t="s">
        <v>40</v>
      </c>
    </row>
    <row r="182" spans="1:11" ht="18.75" x14ac:dyDescent="0.3">
      <c r="A182" s="140"/>
      <c r="B182" s="140"/>
      <c r="C182" s="140" t="s">
        <v>245</v>
      </c>
      <c r="D182" s="140" t="s">
        <v>239</v>
      </c>
      <c r="E182" s="140" t="s">
        <v>240</v>
      </c>
      <c r="F182" s="106">
        <v>2</v>
      </c>
      <c r="G182" s="141">
        <v>433.678</v>
      </c>
      <c r="H182" s="8">
        <v>444.69400000000002</v>
      </c>
      <c r="I182" s="15">
        <v>95.1</v>
      </c>
      <c r="J182" s="20">
        <f t="shared" si="5"/>
        <v>96.553674571727981</v>
      </c>
      <c r="K182" s="18" t="s">
        <v>42</v>
      </c>
    </row>
    <row r="183" spans="1:11" ht="18.75" x14ac:dyDescent="0.3">
      <c r="A183" s="140"/>
      <c r="B183" s="140"/>
      <c r="C183" s="140" t="s">
        <v>246</v>
      </c>
      <c r="D183" s="140" t="s">
        <v>239</v>
      </c>
      <c r="E183" s="140" t="s">
        <v>240</v>
      </c>
      <c r="F183" s="106">
        <v>3</v>
      </c>
      <c r="G183" s="141">
        <v>433.08699999999999</v>
      </c>
      <c r="H183" s="8">
        <v>444.69400000000002</v>
      </c>
      <c r="I183" s="15">
        <v>91.6</v>
      </c>
      <c r="J183" s="20">
        <f t="shared" si="5"/>
        <v>95.073934345864785</v>
      </c>
      <c r="K183" s="18" t="s">
        <v>247</v>
      </c>
    </row>
    <row r="184" spans="1:11" ht="18.75" x14ac:dyDescent="0.3">
      <c r="A184" s="140"/>
      <c r="B184" s="140"/>
      <c r="C184" s="140" t="s">
        <v>248</v>
      </c>
      <c r="D184" s="140" t="s">
        <v>239</v>
      </c>
      <c r="E184" s="140" t="s">
        <v>240</v>
      </c>
      <c r="F184" s="106">
        <v>3</v>
      </c>
      <c r="G184" s="141">
        <v>432.34899999999999</v>
      </c>
      <c r="H184" s="8">
        <v>444.69400000000002</v>
      </c>
      <c r="I184" s="15">
        <v>89.96</v>
      </c>
      <c r="J184" s="20">
        <f t="shared" si="5"/>
        <v>94.318360256715849</v>
      </c>
      <c r="K184" s="18" t="s">
        <v>160</v>
      </c>
    </row>
    <row r="185" spans="1:11" ht="18.75" x14ac:dyDescent="0.3">
      <c r="A185" s="140"/>
      <c r="B185" s="140"/>
      <c r="C185" s="140" t="s">
        <v>249</v>
      </c>
      <c r="D185" s="140" t="s">
        <v>239</v>
      </c>
      <c r="E185" s="140" t="s">
        <v>240</v>
      </c>
      <c r="F185" s="106">
        <v>3</v>
      </c>
      <c r="G185" s="141">
        <v>421.84</v>
      </c>
      <c r="H185" s="8">
        <v>444.69400000000002</v>
      </c>
      <c r="I185" s="15">
        <v>92.53</v>
      </c>
      <c r="J185" s="20">
        <f t="shared" si="5"/>
        <v>93.928441418143706</v>
      </c>
      <c r="K185" s="18" t="s">
        <v>167</v>
      </c>
    </row>
    <row r="186" spans="1:11" ht="18.75" x14ac:dyDescent="0.3">
      <c r="A186" s="140"/>
      <c r="B186" s="140"/>
      <c r="C186" s="140" t="s">
        <v>250</v>
      </c>
      <c r="D186" s="140" t="s">
        <v>239</v>
      </c>
      <c r="E186" s="140" t="s">
        <v>240</v>
      </c>
      <c r="F186" s="106">
        <v>3</v>
      </c>
      <c r="G186" s="141">
        <v>440.51400000000001</v>
      </c>
      <c r="H186" s="8">
        <v>444.69400000000002</v>
      </c>
      <c r="I186" s="15">
        <v>85.53</v>
      </c>
      <c r="J186" s="20">
        <f t="shared" si="5"/>
        <v>93.648016676636075</v>
      </c>
      <c r="K186" s="18" t="s">
        <v>38</v>
      </c>
    </row>
    <row r="187" spans="1:11" ht="18.75" x14ac:dyDescent="0.3">
      <c r="A187" s="140"/>
      <c r="B187" s="140"/>
      <c r="C187" s="140" t="s">
        <v>251</v>
      </c>
      <c r="D187" s="140" t="s">
        <v>239</v>
      </c>
      <c r="E187" s="140" t="s">
        <v>240</v>
      </c>
      <c r="F187" s="106">
        <v>3</v>
      </c>
      <c r="G187" s="141">
        <v>455.72699999999998</v>
      </c>
      <c r="H187" s="8">
        <v>467.25400000000002</v>
      </c>
      <c r="I187" s="15">
        <v>87.16</v>
      </c>
      <c r="J187" s="20">
        <f t="shared" si="5"/>
        <v>93.383820055044993</v>
      </c>
      <c r="K187" s="18" t="s">
        <v>40</v>
      </c>
    </row>
    <row r="188" spans="1:11" ht="18.75" x14ac:dyDescent="0.3">
      <c r="A188" s="140"/>
      <c r="B188" s="140"/>
      <c r="C188" s="140" t="s">
        <v>252</v>
      </c>
      <c r="D188" s="140" t="s">
        <v>239</v>
      </c>
      <c r="E188" s="140" t="s">
        <v>240</v>
      </c>
      <c r="F188" s="106">
        <v>3</v>
      </c>
      <c r="G188" s="141">
        <v>437.71499999999997</v>
      </c>
      <c r="H188" s="8">
        <v>444.69400000000002</v>
      </c>
      <c r="I188" s="15">
        <v>85.3</v>
      </c>
      <c r="J188" s="20">
        <f t="shared" si="5"/>
        <v>93.178363728766286</v>
      </c>
      <c r="K188" s="18" t="s">
        <v>42</v>
      </c>
    </row>
    <row r="189" spans="1:11" ht="18.75" x14ac:dyDescent="0.3">
      <c r="A189" s="140"/>
      <c r="B189" s="140"/>
      <c r="C189" s="140" t="s">
        <v>253</v>
      </c>
      <c r="D189" s="140" t="s">
        <v>239</v>
      </c>
      <c r="E189" s="140" t="s">
        <v>240</v>
      </c>
      <c r="F189" s="106">
        <v>4</v>
      </c>
      <c r="G189" s="141">
        <v>458.61399999999998</v>
      </c>
      <c r="H189" s="8">
        <v>467.25400000000002</v>
      </c>
      <c r="I189" s="15">
        <v>93.23</v>
      </c>
      <c r="J189" s="20">
        <f t="shared" si="5"/>
        <v>96.182539192815895</v>
      </c>
      <c r="K189" s="18" t="s">
        <v>247</v>
      </c>
    </row>
    <row r="190" spans="1:11" ht="18.75" x14ac:dyDescent="0.3">
      <c r="A190" s="140"/>
      <c r="B190" s="140"/>
      <c r="C190" s="140" t="s">
        <v>254</v>
      </c>
      <c r="D190" s="140" t="s">
        <v>239</v>
      </c>
      <c r="E190" s="140" t="s">
        <v>240</v>
      </c>
      <c r="F190" s="106">
        <v>4</v>
      </c>
      <c r="G190" s="141">
        <v>456.64699999999999</v>
      </c>
      <c r="H190" s="8">
        <v>467.25400000000002</v>
      </c>
      <c r="I190" s="15">
        <v>93.23</v>
      </c>
      <c r="J190" s="20">
        <f t="shared" si="5"/>
        <v>95.929957085439611</v>
      </c>
      <c r="K190" s="18" t="s">
        <v>160</v>
      </c>
    </row>
    <row r="191" spans="1:11" ht="18.75" x14ac:dyDescent="0.3">
      <c r="A191" s="140"/>
      <c r="B191" s="140"/>
      <c r="C191" s="140" t="s">
        <v>255</v>
      </c>
      <c r="D191" s="140" t="s">
        <v>239</v>
      </c>
      <c r="E191" s="140" t="s">
        <v>240</v>
      </c>
      <c r="F191" s="106">
        <v>4</v>
      </c>
      <c r="G191" s="141">
        <v>445.65699999999998</v>
      </c>
      <c r="H191" s="8">
        <v>467.25400000000002</v>
      </c>
      <c r="I191" s="15">
        <v>89.26</v>
      </c>
      <c r="J191" s="20">
        <f t="shared" si="5"/>
        <v>92.930733211486682</v>
      </c>
      <c r="K191" s="18" t="s">
        <v>167</v>
      </c>
    </row>
    <row r="192" spans="1:11" ht="18.75" x14ac:dyDescent="0.3">
      <c r="A192" s="140"/>
      <c r="B192" s="140"/>
      <c r="C192" s="140" t="s">
        <v>256</v>
      </c>
      <c r="D192" s="140" t="s">
        <v>239</v>
      </c>
      <c r="E192" s="140" t="s">
        <v>240</v>
      </c>
      <c r="F192" s="106">
        <v>4</v>
      </c>
      <c r="G192" s="141">
        <v>462.57499999999999</v>
      </c>
      <c r="H192" s="8">
        <v>467.25400000000002</v>
      </c>
      <c r="I192" s="15">
        <v>82.73</v>
      </c>
      <c r="J192" s="20">
        <f t="shared" si="5"/>
        <v>92.491170472590937</v>
      </c>
      <c r="K192" s="18" t="s">
        <v>94</v>
      </c>
    </row>
    <row r="193" spans="1:11" ht="18.75" x14ac:dyDescent="0.3">
      <c r="A193" s="140"/>
      <c r="B193" s="140"/>
      <c r="C193" s="140" t="s">
        <v>257</v>
      </c>
      <c r="D193" s="140" t="s">
        <v>239</v>
      </c>
      <c r="E193" s="140" t="s">
        <v>240</v>
      </c>
      <c r="F193" s="106">
        <v>4</v>
      </c>
      <c r="G193" s="141">
        <v>442.58800000000002</v>
      </c>
      <c r="H193" s="8">
        <v>467.25400000000002</v>
      </c>
      <c r="I193" s="15">
        <v>89.03</v>
      </c>
      <c r="J193" s="20">
        <f t="shared" si="5"/>
        <v>92.444643487268166</v>
      </c>
      <c r="K193" s="18" t="s">
        <v>40</v>
      </c>
    </row>
    <row r="194" spans="1:11" ht="18.75" x14ac:dyDescent="0.3">
      <c r="A194" s="140"/>
      <c r="B194" s="140"/>
      <c r="C194" s="140" t="s">
        <v>258</v>
      </c>
      <c r="D194" s="140" t="s">
        <v>239</v>
      </c>
      <c r="E194" s="140" t="s">
        <v>240</v>
      </c>
      <c r="F194" s="106">
        <v>4</v>
      </c>
      <c r="G194" s="141">
        <v>446.238</v>
      </c>
      <c r="H194" s="8">
        <v>467.25400000000002</v>
      </c>
      <c r="I194" s="15">
        <v>86.93</v>
      </c>
      <c r="J194" s="20">
        <f t="shared" si="5"/>
        <v>92.073339314377193</v>
      </c>
      <c r="K194" s="18" t="s">
        <v>42</v>
      </c>
    </row>
    <row r="195" spans="1:11" ht="18.75" x14ac:dyDescent="0.3">
      <c r="A195" s="61"/>
      <c r="B195" s="61"/>
      <c r="C195" s="61"/>
      <c r="D195" s="61"/>
      <c r="E195" s="61"/>
      <c r="F195" s="308"/>
      <c r="G195" s="62"/>
      <c r="H195" s="138"/>
      <c r="I195" s="62"/>
      <c r="J195" s="309"/>
      <c r="K195" s="310"/>
    </row>
    <row r="196" spans="1:11" ht="50.25" customHeight="1" x14ac:dyDescent="0.25">
      <c r="A196" s="340" t="s">
        <v>692</v>
      </c>
      <c r="B196" s="340"/>
      <c r="C196" s="340"/>
      <c r="D196" s="340"/>
      <c r="E196" s="340"/>
      <c r="F196" s="340"/>
      <c r="G196" s="340"/>
      <c r="H196" s="340"/>
      <c r="I196" s="340"/>
      <c r="J196" s="340"/>
      <c r="K196" s="340"/>
    </row>
    <row r="197" spans="1:11" ht="18.75" x14ac:dyDescent="0.3">
      <c r="A197" s="307"/>
      <c r="B197" s="6"/>
      <c r="C197" s="6" t="s">
        <v>259</v>
      </c>
      <c r="D197" s="144" t="s">
        <v>277</v>
      </c>
      <c r="E197" s="144" t="s">
        <v>278</v>
      </c>
      <c r="F197" s="7">
        <v>2</v>
      </c>
      <c r="G197" s="146">
        <v>508.88763</v>
      </c>
      <c r="H197" s="146">
        <v>516.36258999999995</v>
      </c>
      <c r="I197" s="147">
        <v>98.83</v>
      </c>
      <c r="J197" s="8">
        <v>98.663428944145636</v>
      </c>
      <c r="K197" s="8" t="s">
        <v>260</v>
      </c>
    </row>
    <row r="198" spans="1:11" ht="18.75" x14ac:dyDescent="0.3">
      <c r="A198" s="142"/>
      <c r="B198" s="143"/>
      <c r="C198" s="143" t="s">
        <v>261</v>
      </c>
      <c r="D198" s="304" t="s">
        <v>277</v>
      </c>
      <c r="E198" s="304" t="s">
        <v>278</v>
      </c>
      <c r="F198" s="145">
        <v>2</v>
      </c>
      <c r="G198" s="305">
        <v>512.59792000000004</v>
      </c>
      <c r="H198" s="305">
        <v>516.36258999999995</v>
      </c>
      <c r="I198" s="306">
        <v>90.43</v>
      </c>
      <c r="J198" s="128">
        <v>95.734555064262125</v>
      </c>
      <c r="K198" s="128" t="s">
        <v>260</v>
      </c>
    </row>
    <row r="199" spans="1:11" ht="18.75" x14ac:dyDescent="0.3">
      <c r="A199" s="142"/>
      <c r="B199" s="143"/>
      <c r="C199" s="143" t="s">
        <v>262</v>
      </c>
      <c r="D199" s="144" t="s">
        <v>277</v>
      </c>
      <c r="E199" s="144" t="s">
        <v>278</v>
      </c>
      <c r="F199" s="145">
        <v>2</v>
      </c>
      <c r="G199" s="146">
        <v>505.93207000000001</v>
      </c>
      <c r="H199" s="146">
        <v>516.36258999999995</v>
      </c>
      <c r="I199" s="147">
        <v>90.43</v>
      </c>
      <c r="J199" s="8">
        <v>94.960000501740467</v>
      </c>
      <c r="K199" s="8" t="s">
        <v>260</v>
      </c>
    </row>
    <row r="200" spans="1:11" ht="18.75" x14ac:dyDescent="0.3">
      <c r="A200" s="142"/>
      <c r="B200" s="143"/>
      <c r="C200" s="143" t="s">
        <v>263</v>
      </c>
      <c r="D200" s="144" t="s">
        <v>277</v>
      </c>
      <c r="E200" s="144" t="s">
        <v>278</v>
      </c>
      <c r="F200" s="145">
        <v>2</v>
      </c>
      <c r="G200" s="146">
        <v>507.84293000000002</v>
      </c>
      <c r="H200" s="146">
        <v>516.36258999999995</v>
      </c>
      <c r="I200" s="147">
        <v>87.63</v>
      </c>
      <c r="J200" s="8">
        <v>94.062037500973872</v>
      </c>
      <c r="K200" s="8" t="s">
        <v>260</v>
      </c>
    </row>
    <row r="201" spans="1:11" ht="18.75" x14ac:dyDescent="0.3">
      <c r="A201" s="142"/>
      <c r="B201" s="143"/>
      <c r="C201" s="143" t="s">
        <v>264</v>
      </c>
      <c r="D201" s="144" t="s">
        <v>277</v>
      </c>
      <c r="E201" s="144" t="s">
        <v>278</v>
      </c>
      <c r="F201" s="145">
        <v>2</v>
      </c>
      <c r="G201" s="146">
        <v>500.69385999999997</v>
      </c>
      <c r="H201" s="146">
        <v>516.36258999999995</v>
      </c>
      <c r="I201" s="147">
        <v>87.86</v>
      </c>
      <c r="J201" s="8">
        <v>93.323334021854677</v>
      </c>
      <c r="K201" s="18" t="s">
        <v>94</v>
      </c>
    </row>
    <row r="202" spans="1:11" ht="18.75" x14ac:dyDescent="0.3">
      <c r="A202" s="142"/>
      <c r="B202" s="142"/>
      <c r="C202" s="142" t="s">
        <v>265</v>
      </c>
      <c r="D202" s="144" t="s">
        <v>277</v>
      </c>
      <c r="E202" s="144" t="s">
        <v>278</v>
      </c>
      <c r="F202" s="148">
        <v>2</v>
      </c>
      <c r="G202" s="149">
        <v>508.94508000000002</v>
      </c>
      <c r="H202" s="146">
        <v>516.36258999999995</v>
      </c>
      <c r="I202" s="150">
        <v>83.2</v>
      </c>
      <c r="J202" s="8">
        <v>92.418104485842022</v>
      </c>
      <c r="K202" s="18" t="s">
        <v>40</v>
      </c>
    </row>
    <row r="203" spans="1:11" ht="18.75" x14ac:dyDescent="0.3">
      <c r="A203" s="142"/>
      <c r="B203" s="143"/>
      <c r="C203" s="143" t="s">
        <v>266</v>
      </c>
      <c r="D203" s="144" t="s">
        <v>277</v>
      </c>
      <c r="E203" s="144" t="s">
        <v>278</v>
      </c>
      <c r="F203" s="145">
        <v>2</v>
      </c>
      <c r="G203" s="146">
        <v>508.89530999999999</v>
      </c>
      <c r="H203" s="146">
        <v>516.36258999999995</v>
      </c>
      <c r="I203" s="147">
        <v>83.2</v>
      </c>
      <c r="J203" s="8">
        <v>92.412321340320176</v>
      </c>
      <c r="K203" s="18" t="s">
        <v>42</v>
      </c>
    </row>
    <row r="204" spans="1:11" ht="18.75" x14ac:dyDescent="0.3">
      <c r="A204" s="142"/>
      <c r="B204" s="143"/>
      <c r="C204" s="143" t="s">
        <v>267</v>
      </c>
      <c r="D204" s="144" t="s">
        <v>277</v>
      </c>
      <c r="E204" s="144" t="s">
        <v>278</v>
      </c>
      <c r="F204" s="145">
        <v>2</v>
      </c>
      <c r="G204" s="146">
        <v>514.50829999999996</v>
      </c>
      <c r="H204" s="146">
        <v>516.36258999999995</v>
      </c>
      <c r="I204" s="147">
        <v>81.56</v>
      </c>
      <c r="J204" s="8">
        <v>92.408536288734638</v>
      </c>
      <c r="K204" s="8" t="s">
        <v>279</v>
      </c>
    </row>
    <row r="205" spans="1:11" ht="18.75" x14ac:dyDescent="0.3">
      <c r="A205" s="142"/>
      <c r="B205" s="143"/>
      <c r="C205" s="143" t="s">
        <v>268</v>
      </c>
      <c r="D205" s="144" t="s">
        <v>277</v>
      </c>
      <c r="E205" s="144" t="s">
        <v>278</v>
      </c>
      <c r="F205" s="145">
        <v>3</v>
      </c>
      <c r="G205" s="146">
        <v>502.64524</v>
      </c>
      <c r="H205" s="146">
        <v>516.07446000000004</v>
      </c>
      <c r="I205" s="147">
        <v>88.56</v>
      </c>
      <c r="J205" s="8">
        <v>93.862688091636997</v>
      </c>
      <c r="K205" s="8" t="s">
        <v>260</v>
      </c>
    </row>
    <row r="206" spans="1:11" ht="18.75" x14ac:dyDescent="0.3">
      <c r="A206" s="142"/>
      <c r="B206" s="143"/>
      <c r="C206" s="143" t="s">
        <v>269</v>
      </c>
      <c r="D206" s="144" t="s">
        <v>277</v>
      </c>
      <c r="E206" s="144" t="s">
        <v>278</v>
      </c>
      <c r="F206" s="145">
        <v>3</v>
      </c>
      <c r="G206" s="146">
        <v>512.70005000000003</v>
      </c>
      <c r="H206" s="146">
        <v>526.52671999999995</v>
      </c>
      <c r="I206" s="147">
        <v>86</v>
      </c>
      <c r="J206" s="8">
        <v>92.824391073638196</v>
      </c>
      <c r="K206" s="8" t="s">
        <v>260</v>
      </c>
    </row>
    <row r="207" spans="1:11" ht="18.75" x14ac:dyDescent="0.3">
      <c r="A207" s="142"/>
      <c r="B207" s="143"/>
      <c r="C207" s="143" t="s">
        <v>270</v>
      </c>
      <c r="D207" s="144" t="s">
        <v>277</v>
      </c>
      <c r="E207" s="144" t="s">
        <v>278</v>
      </c>
      <c r="F207" s="145">
        <v>3</v>
      </c>
      <c r="G207" s="146">
        <v>505.77503000000002</v>
      </c>
      <c r="H207" s="146">
        <v>516.07446000000004</v>
      </c>
      <c r="I207" s="147">
        <v>84.83</v>
      </c>
      <c r="J207" s="8">
        <v>92.734564653170395</v>
      </c>
      <c r="K207" s="8" t="s">
        <v>260</v>
      </c>
    </row>
    <row r="208" spans="1:11" ht="18.75" x14ac:dyDescent="0.3">
      <c r="A208" s="142"/>
      <c r="B208" s="143"/>
      <c r="C208" s="143" t="s">
        <v>271</v>
      </c>
      <c r="D208" s="144" t="s">
        <v>277</v>
      </c>
      <c r="E208" s="144" t="s">
        <v>278</v>
      </c>
      <c r="F208" s="145">
        <v>3</v>
      </c>
      <c r="G208" s="146">
        <v>502.36117000000002</v>
      </c>
      <c r="H208" s="146">
        <v>516.07446000000004</v>
      </c>
      <c r="I208" s="147">
        <v>85.3</v>
      </c>
      <c r="J208" s="8">
        <v>92.525661462107621</v>
      </c>
      <c r="K208" s="8" t="s">
        <v>260</v>
      </c>
    </row>
    <row r="209" spans="1:11" ht="18.75" x14ac:dyDescent="0.3">
      <c r="A209" s="142"/>
      <c r="B209" s="143"/>
      <c r="C209" s="143" t="s">
        <v>272</v>
      </c>
      <c r="D209" s="144" t="s">
        <v>277</v>
      </c>
      <c r="E209" s="144" t="s">
        <v>278</v>
      </c>
      <c r="F209" s="145">
        <v>3</v>
      </c>
      <c r="G209" s="146">
        <v>508.47841</v>
      </c>
      <c r="H209" s="146">
        <v>516.07446000000004</v>
      </c>
      <c r="I209" s="147">
        <v>79.7</v>
      </c>
      <c r="J209" s="8">
        <v>90.996865810410384</v>
      </c>
      <c r="K209" s="18" t="s">
        <v>94</v>
      </c>
    </row>
    <row r="210" spans="1:11" ht="18.75" x14ac:dyDescent="0.3">
      <c r="A210" s="142"/>
      <c r="B210" s="143"/>
      <c r="C210" s="143" t="s">
        <v>273</v>
      </c>
      <c r="D210" s="144" t="s">
        <v>277</v>
      </c>
      <c r="E210" s="144" t="s">
        <v>278</v>
      </c>
      <c r="F210" s="145">
        <v>3</v>
      </c>
      <c r="G210" s="146">
        <v>504.47449</v>
      </c>
      <c r="H210" s="146">
        <v>516.07446000000004</v>
      </c>
      <c r="I210" s="147">
        <v>78.53</v>
      </c>
      <c r="J210" s="8">
        <v>90.063360890829586</v>
      </c>
      <c r="K210" s="18" t="s">
        <v>40</v>
      </c>
    </row>
    <row r="211" spans="1:11" ht="18.75" x14ac:dyDescent="0.3">
      <c r="A211" s="142"/>
      <c r="B211" s="143"/>
      <c r="C211" s="143" t="s">
        <v>274</v>
      </c>
      <c r="D211" s="144" t="s">
        <v>277</v>
      </c>
      <c r="E211" s="144" t="s">
        <v>278</v>
      </c>
      <c r="F211" s="145">
        <v>3</v>
      </c>
      <c r="G211" s="146">
        <v>507.87434999999999</v>
      </c>
      <c r="H211" s="146">
        <v>516.07446000000004</v>
      </c>
      <c r="I211" s="147">
        <v>75.959999999999994</v>
      </c>
      <c r="J211" s="8">
        <v>89.430636409792484</v>
      </c>
      <c r="K211" s="18" t="s">
        <v>42</v>
      </c>
    </row>
    <row r="212" spans="1:11" ht="18.75" x14ac:dyDescent="0.3">
      <c r="A212" s="143"/>
      <c r="B212" s="143"/>
      <c r="C212" s="143" t="s">
        <v>275</v>
      </c>
      <c r="D212" s="144" t="s">
        <v>277</v>
      </c>
      <c r="E212" s="144" t="s">
        <v>278</v>
      </c>
      <c r="F212" s="151">
        <v>4</v>
      </c>
      <c r="G212" s="152">
        <v>514.53111999999999</v>
      </c>
      <c r="H212" s="152">
        <v>526.52671999999995</v>
      </c>
      <c r="I212" s="153">
        <v>81.56</v>
      </c>
      <c r="J212" s="154">
        <v>91.25704943004601</v>
      </c>
      <c r="K212" s="154" t="s">
        <v>260</v>
      </c>
    </row>
    <row r="213" spans="1:11" ht="18.75" x14ac:dyDescent="0.3">
      <c r="A213" s="142"/>
      <c r="B213" s="143"/>
      <c r="C213" s="143" t="s">
        <v>276</v>
      </c>
      <c r="D213" s="144" t="s">
        <v>277</v>
      </c>
      <c r="E213" s="144" t="s">
        <v>278</v>
      </c>
      <c r="F213" s="7">
        <v>4</v>
      </c>
      <c r="G213" s="146">
        <v>515.58873000000006</v>
      </c>
      <c r="H213" s="146">
        <v>526.52671999999995</v>
      </c>
      <c r="I213" s="147">
        <v>75.959999999999994</v>
      </c>
      <c r="J213" s="8">
        <v>89.137568669791349</v>
      </c>
      <c r="K213" s="8" t="s">
        <v>260</v>
      </c>
    </row>
    <row r="214" spans="1:11" ht="18.75" x14ac:dyDescent="0.3">
      <c r="A214" s="155"/>
      <c r="B214" s="64"/>
      <c r="C214" s="64"/>
      <c r="D214" s="144"/>
      <c r="E214" s="144"/>
      <c r="F214" s="7"/>
      <c r="G214" s="146"/>
      <c r="H214" s="146"/>
      <c r="I214" s="147"/>
      <c r="J214" s="8"/>
      <c r="K214" s="130"/>
    </row>
    <row r="215" spans="1:11" ht="18.75" customHeight="1" x14ac:dyDescent="0.3">
      <c r="A215" s="156"/>
      <c r="B215" s="14"/>
      <c r="C215" s="14" t="s">
        <v>280</v>
      </c>
      <c r="D215" s="10" t="s">
        <v>282</v>
      </c>
      <c r="E215" s="10" t="s">
        <v>281</v>
      </c>
      <c r="F215" s="8">
        <v>2</v>
      </c>
      <c r="G215" s="14">
        <v>256.47676999999999</v>
      </c>
      <c r="H215" s="14">
        <v>299.82387</v>
      </c>
      <c r="I215" s="14">
        <v>90.66</v>
      </c>
      <c r="J215" s="14">
        <f>(((G215/H215)*100)*0.6)+(I215*0.4)</f>
        <v>87.589487193531312</v>
      </c>
      <c r="K215" s="126" t="s">
        <v>15</v>
      </c>
    </row>
    <row r="216" spans="1:11" ht="22.5" customHeight="1" x14ac:dyDescent="0.3">
      <c r="A216" s="156"/>
      <c r="B216" s="14"/>
      <c r="C216" s="14" t="s">
        <v>283</v>
      </c>
      <c r="D216" s="10" t="s">
        <v>282</v>
      </c>
      <c r="E216" s="10" t="s">
        <v>281</v>
      </c>
      <c r="F216" s="8">
        <v>2</v>
      </c>
      <c r="G216" s="14">
        <v>254.43057999999999</v>
      </c>
      <c r="H216" s="14">
        <v>299.82387</v>
      </c>
      <c r="I216" s="14">
        <v>80.63</v>
      </c>
      <c r="J216" s="14">
        <f>(((G216/H216)*100)*0.6)+(I216*0.4)</f>
        <v>83.168008788759892</v>
      </c>
      <c r="K216" s="126" t="s">
        <v>15</v>
      </c>
    </row>
    <row r="217" spans="1:11" ht="18.75" customHeight="1" x14ac:dyDescent="0.3">
      <c r="A217" s="156"/>
      <c r="B217" s="14"/>
      <c r="C217" s="14" t="s">
        <v>284</v>
      </c>
      <c r="D217" s="10" t="s">
        <v>282</v>
      </c>
      <c r="E217" s="10" t="s">
        <v>281</v>
      </c>
      <c r="F217" s="8">
        <v>2</v>
      </c>
      <c r="G217" s="14">
        <v>243.31768</v>
      </c>
      <c r="H217" s="14">
        <v>299.82387</v>
      </c>
      <c r="I217" s="14">
        <v>82.73</v>
      </c>
      <c r="J217" s="14">
        <f>(((G217/H217)*100)*0.6)+(I217*0.4)</f>
        <v>81.784123145498725</v>
      </c>
      <c r="K217" s="126" t="s">
        <v>15</v>
      </c>
    </row>
    <row r="218" spans="1:11" ht="18" customHeight="1" x14ac:dyDescent="0.3">
      <c r="A218" s="156"/>
      <c r="B218" s="14"/>
      <c r="C218" s="14" t="s">
        <v>285</v>
      </c>
      <c r="D218" s="10" t="s">
        <v>282</v>
      </c>
      <c r="E218" s="10" t="s">
        <v>281</v>
      </c>
      <c r="F218" s="8">
        <v>2</v>
      </c>
      <c r="G218" s="14">
        <v>248.22233</v>
      </c>
      <c r="H218" s="14">
        <v>299.82387</v>
      </c>
      <c r="I218" s="14">
        <v>75.73</v>
      </c>
      <c r="J218" s="14">
        <f>(((G218/H218)*100)*0.6)+(I218*0.4)</f>
        <v>79.965629387813578</v>
      </c>
      <c r="K218" s="126" t="s">
        <v>94</v>
      </c>
    </row>
    <row r="219" spans="1:11" s="122" customFormat="1" ht="13.5" customHeight="1" x14ac:dyDescent="0.3">
      <c r="A219" s="156"/>
      <c r="B219" s="14"/>
      <c r="C219" s="14" t="s">
        <v>286</v>
      </c>
      <c r="D219" s="10" t="s">
        <v>282</v>
      </c>
      <c r="E219" s="10" t="s">
        <v>281</v>
      </c>
      <c r="F219" s="14">
        <v>3</v>
      </c>
      <c r="G219" s="14">
        <v>254.84504999999999</v>
      </c>
      <c r="H219" s="14">
        <v>286.98415</v>
      </c>
      <c r="I219" s="14">
        <v>80.400000000000006</v>
      </c>
      <c r="J219" s="14">
        <f>(((G219/H219)*100)*0.6)+(I219*0.4)</f>
        <v>85.440653304372375</v>
      </c>
      <c r="K219" s="126" t="s">
        <v>287</v>
      </c>
    </row>
    <row r="220" spans="1:11" s="122" customFormat="1" ht="13.5" customHeight="1" x14ac:dyDescent="0.3">
      <c r="A220" s="156"/>
      <c r="B220" s="14"/>
      <c r="C220" s="14"/>
      <c r="D220" s="10"/>
      <c r="E220" s="10"/>
      <c r="F220" s="14"/>
      <c r="G220" s="14"/>
      <c r="H220" s="14"/>
      <c r="I220" s="14"/>
      <c r="J220" s="14"/>
      <c r="K220" s="126"/>
    </row>
    <row r="221" spans="1:11" ht="18" customHeight="1" x14ac:dyDescent="0.3">
      <c r="A221" s="108"/>
      <c r="B221" s="8"/>
      <c r="C221" s="8" t="s">
        <v>288</v>
      </c>
      <c r="D221" s="10" t="s">
        <v>282</v>
      </c>
      <c r="E221" s="5" t="s">
        <v>289</v>
      </c>
      <c r="F221" s="8">
        <v>2</v>
      </c>
      <c r="G221" s="8">
        <v>325.79291999999998</v>
      </c>
      <c r="H221" s="8">
        <v>393.09447</v>
      </c>
      <c r="I221" s="8" t="s">
        <v>194</v>
      </c>
      <c r="J221" s="8">
        <v>85.9</v>
      </c>
      <c r="K221" s="126" t="s">
        <v>90</v>
      </c>
    </row>
    <row r="222" spans="1:11" ht="18" customHeight="1" thickBot="1" x14ac:dyDescent="0.35">
      <c r="A222" s="157"/>
      <c r="B222" s="138"/>
      <c r="C222" s="138"/>
      <c r="D222" s="158"/>
      <c r="E222" s="61"/>
      <c r="F222" s="138"/>
      <c r="G222" s="138"/>
      <c r="H222" s="138"/>
      <c r="I222" s="138"/>
      <c r="J222" s="138"/>
      <c r="K222" s="126"/>
    </row>
    <row r="223" spans="1:11" ht="19.5" thickBot="1" x14ac:dyDescent="0.35">
      <c r="A223" s="159"/>
      <c r="B223" s="159"/>
      <c r="C223" s="159" t="s">
        <v>290</v>
      </c>
      <c r="D223" s="159" t="s">
        <v>291</v>
      </c>
      <c r="E223" s="160" t="s">
        <v>292</v>
      </c>
      <c r="F223" s="159">
        <v>2</v>
      </c>
      <c r="G223" s="23">
        <v>312.42221999999998</v>
      </c>
      <c r="H223" s="24">
        <v>342.63927999999999</v>
      </c>
      <c r="I223" s="23">
        <v>83.2</v>
      </c>
      <c r="J223" s="25">
        <f t="shared" ref="J223:J241" si="6">(G223/H223*100)*0.6+I223*0.4</f>
        <v>87.988652201230394</v>
      </c>
      <c r="K223" s="126" t="s">
        <v>90</v>
      </c>
    </row>
    <row r="224" spans="1:11" ht="19.5" thickBot="1" x14ac:dyDescent="0.35">
      <c r="A224" s="159"/>
      <c r="B224" s="159"/>
      <c r="C224" s="159"/>
      <c r="D224" s="159"/>
      <c r="E224" s="160"/>
      <c r="F224" s="159"/>
      <c r="G224" s="23"/>
      <c r="H224" s="24"/>
      <c r="I224" s="23"/>
      <c r="J224" s="25"/>
      <c r="K224" s="161"/>
    </row>
    <row r="225" spans="1:11" ht="19.5" thickBot="1" x14ac:dyDescent="0.35">
      <c r="A225" s="159"/>
      <c r="B225" s="159"/>
      <c r="C225" s="159" t="s">
        <v>294</v>
      </c>
      <c r="D225" s="159" t="s">
        <v>291</v>
      </c>
      <c r="E225" s="160" t="s">
        <v>295</v>
      </c>
      <c r="F225" s="159">
        <v>3</v>
      </c>
      <c r="G225" s="159">
        <v>260.31542000000002</v>
      </c>
      <c r="H225" s="162">
        <v>286.80727999999999</v>
      </c>
      <c r="I225" s="159">
        <v>85.76</v>
      </c>
      <c r="J225" s="25">
        <f t="shared" si="6"/>
        <v>88.761910552340225</v>
      </c>
      <c r="K225" s="159" t="s">
        <v>293</v>
      </c>
    </row>
    <row r="226" spans="1:11" ht="19.5" thickBot="1" x14ac:dyDescent="0.35">
      <c r="A226" s="159"/>
      <c r="B226" s="159"/>
      <c r="C226" s="159"/>
      <c r="D226" s="159"/>
      <c r="E226" s="160"/>
      <c r="F226" s="159"/>
      <c r="G226" s="159"/>
      <c r="H226" s="162"/>
      <c r="I226" s="159"/>
      <c r="J226" s="25"/>
      <c r="K226" s="159"/>
    </row>
    <row r="227" spans="1:11" ht="19.5" thickBot="1" x14ac:dyDescent="0.35">
      <c r="A227" s="159"/>
      <c r="B227" s="159"/>
      <c r="C227" s="159" t="s">
        <v>296</v>
      </c>
      <c r="D227" s="159" t="s">
        <v>291</v>
      </c>
      <c r="E227" s="160" t="s">
        <v>297</v>
      </c>
      <c r="F227" s="159">
        <v>2</v>
      </c>
      <c r="G227" s="159">
        <v>314.03971000000001</v>
      </c>
      <c r="H227" s="162">
        <v>342.28276</v>
      </c>
      <c r="I227" s="159">
        <v>92.06</v>
      </c>
      <c r="J227" s="25">
        <f t="shared" si="6"/>
        <v>91.873172210718423</v>
      </c>
      <c r="K227" s="159" t="s">
        <v>298</v>
      </c>
    </row>
    <row r="228" spans="1:11" ht="19.5" thickBot="1" x14ac:dyDescent="0.35">
      <c r="A228" s="159"/>
      <c r="B228" s="159"/>
      <c r="C228" s="159" t="s">
        <v>299</v>
      </c>
      <c r="D228" s="159" t="s">
        <v>291</v>
      </c>
      <c r="E228" s="160" t="s">
        <v>297</v>
      </c>
      <c r="F228" s="159">
        <v>2</v>
      </c>
      <c r="G228" s="159">
        <v>301.90021000000002</v>
      </c>
      <c r="H228" s="162">
        <v>342.28276</v>
      </c>
      <c r="I228" s="159">
        <v>96.5</v>
      </c>
      <c r="J228" s="25">
        <f t="shared" si="6"/>
        <v>91.521194745537287</v>
      </c>
      <c r="K228" s="159" t="s">
        <v>300</v>
      </c>
    </row>
    <row r="229" spans="1:11" ht="19.5" thickBot="1" x14ac:dyDescent="0.35">
      <c r="A229" s="159"/>
      <c r="B229" s="159"/>
      <c r="C229" s="159" t="s">
        <v>301</v>
      </c>
      <c r="D229" s="159" t="s">
        <v>291</v>
      </c>
      <c r="E229" s="160" t="s">
        <v>297</v>
      </c>
      <c r="F229" s="159">
        <v>3</v>
      </c>
      <c r="G229" s="159">
        <v>297.09523999999999</v>
      </c>
      <c r="H229" s="162">
        <v>358.48297000000002</v>
      </c>
      <c r="I229" s="159">
        <v>81.8</v>
      </c>
      <c r="J229" s="25">
        <f t="shared" si="6"/>
        <v>82.445414850250756</v>
      </c>
      <c r="K229" s="159" t="s">
        <v>293</v>
      </c>
    </row>
    <row r="230" spans="1:11" ht="19.5" thickBot="1" x14ac:dyDescent="0.35">
      <c r="A230" s="159"/>
      <c r="B230" s="159"/>
      <c r="C230" s="159"/>
      <c r="D230" s="159"/>
      <c r="E230" s="160"/>
      <c r="F230" s="159"/>
      <c r="G230" s="159"/>
      <c r="H230" s="162"/>
      <c r="I230" s="159"/>
      <c r="J230" s="25"/>
      <c r="K230" s="159"/>
    </row>
    <row r="231" spans="1:11" ht="19.5" thickBot="1" x14ac:dyDescent="0.35">
      <c r="A231" s="159"/>
      <c r="B231" s="159"/>
      <c r="C231" s="159" t="s">
        <v>302</v>
      </c>
      <c r="D231" s="159" t="s">
        <v>291</v>
      </c>
      <c r="E231" s="160" t="s">
        <v>303</v>
      </c>
      <c r="F231" s="159">
        <v>2</v>
      </c>
      <c r="G231" s="162">
        <v>285.37051000000002</v>
      </c>
      <c r="H231" s="162">
        <v>384.99106999999998</v>
      </c>
      <c r="I231" s="159">
        <v>86.7</v>
      </c>
      <c r="J231" s="25">
        <f t="shared" si="6"/>
        <v>79.154357807831758</v>
      </c>
      <c r="K231" s="159" t="s">
        <v>298</v>
      </c>
    </row>
    <row r="232" spans="1:11" ht="19.5" thickBot="1" x14ac:dyDescent="0.35">
      <c r="A232" s="159"/>
      <c r="B232" s="159"/>
      <c r="C232" s="159" t="s">
        <v>304</v>
      </c>
      <c r="D232" s="159" t="s">
        <v>291</v>
      </c>
      <c r="E232" s="160" t="s">
        <v>303</v>
      </c>
      <c r="F232" s="159">
        <v>2</v>
      </c>
      <c r="G232" s="159">
        <v>253.39805000000001</v>
      </c>
      <c r="H232" s="162">
        <v>384.99106999999998</v>
      </c>
      <c r="I232" s="159">
        <v>87.86</v>
      </c>
      <c r="J232" s="25">
        <f t="shared" si="6"/>
        <v>74.635521192946101</v>
      </c>
      <c r="K232" s="159" t="s">
        <v>300</v>
      </c>
    </row>
    <row r="233" spans="1:11" ht="19.5" thickBot="1" x14ac:dyDescent="0.35">
      <c r="A233" s="159"/>
      <c r="B233" s="159"/>
      <c r="C233" s="159" t="s">
        <v>305</v>
      </c>
      <c r="D233" s="159" t="s">
        <v>291</v>
      </c>
      <c r="E233" s="160" t="s">
        <v>303</v>
      </c>
      <c r="F233" s="159">
        <v>3</v>
      </c>
      <c r="G233" s="159">
        <v>339.61950000000002</v>
      </c>
      <c r="H233" s="162">
        <v>410.50871999999998</v>
      </c>
      <c r="I233" s="159">
        <v>86.93</v>
      </c>
      <c r="J233" s="25">
        <f t="shared" si="6"/>
        <v>84.410823750199512</v>
      </c>
      <c r="K233" s="159" t="s">
        <v>293</v>
      </c>
    </row>
    <row r="234" spans="1:11" ht="19.5" thickBot="1" x14ac:dyDescent="0.35">
      <c r="A234" s="159"/>
      <c r="B234" s="159"/>
      <c r="C234" s="159" t="s">
        <v>306</v>
      </c>
      <c r="D234" s="159" t="s">
        <v>291</v>
      </c>
      <c r="E234" s="160" t="s">
        <v>303</v>
      </c>
      <c r="F234" s="159">
        <v>3</v>
      </c>
      <c r="G234" s="159">
        <v>374.69225</v>
      </c>
      <c r="H234" s="162">
        <v>410.50871999999998</v>
      </c>
      <c r="I234" s="159">
        <v>81.099999999999994</v>
      </c>
      <c r="J234" s="25">
        <f t="shared" si="6"/>
        <v>87.205060776297273</v>
      </c>
      <c r="K234" s="159" t="s">
        <v>300</v>
      </c>
    </row>
    <row r="235" spans="1:11" ht="19.5" thickBot="1" x14ac:dyDescent="0.35">
      <c r="A235" s="159"/>
      <c r="B235" s="159"/>
      <c r="C235" s="159"/>
      <c r="D235" s="159"/>
      <c r="E235" s="160"/>
      <c r="F235" s="159"/>
      <c r="G235" s="159"/>
      <c r="H235" s="162"/>
      <c r="I235" s="159"/>
      <c r="J235" s="25"/>
      <c r="K235" s="159"/>
    </row>
    <row r="236" spans="1:11" ht="19.5" thickBot="1" x14ac:dyDescent="0.35">
      <c r="A236" s="159"/>
      <c r="B236" s="159"/>
      <c r="C236" s="159" t="s">
        <v>307</v>
      </c>
      <c r="D236" s="159" t="s">
        <v>291</v>
      </c>
      <c r="E236" s="160" t="s">
        <v>308</v>
      </c>
      <c r="F236" s="159">
        <v>2</v>
      </c>
      <c r="G236" s="159">
        <v>432.56063</v>
      </c>
      <c r="H236" s="162">
        <v>435.09343999999999</v>
      </c>
      <c r="I236" s="159">
        <v>89.5</v>
      </c>
      <c r="J236" s="25">
        <f t="shared" si="6"/>
        <v>95.450721923088523</v>
      </c>
      <c r="K236" s="159" t="s">
        <v>293</v>
      </c>
    </row>
    <row r="237" spans="1:11" ht="19.5" thickBot="1" x14ac:dyDescent="0.35">
      <c r="A237" s="159"/>
      <c r="B237" s="159"/>
      <c r="C237" s="159"/>
      <c r="D237" s="159"/>
      <c r="E237" s="160"/>
      <c r="F237" s="159"/>
      <c r="G237" s="159"/>
      <c r="H237" s="162"/>
      <c r="I237" s="159"/>
      <c r="J237" s="25"/>
      <c r="K237" s="159"/>
    </row>
    <row r="238" spans="1:11" ht="19.5" thickBot="1" x14ac:dyDescent="0.35">
      <c r="A238" s="159"/>
      <c r="B238" s="159"/>
      <c r="C238" s="159" t="s">
        <v>309</v>
      </c>
      <c r="D238" s="159" t="s">
        <v>291</v>
      </c>
      <c r="E238" s="160" t="s">
        <v>310</v>
      </c>
      <c r="F238" s="159">
        <v>2</v>
      </c>
      <c r="G238" s="159">
        <v>287.45396</v>
      </c>
      <c r="H238" s="162">
        <v>306.79942</v>
      </c>
      <c r="I238" s="159">
        <v>96.5</v>
      </c>
      <c r="J238" s="25">
        <f t="shared" si="6"/>
        <v>94.816656472166727</v>
      </c>
      <c r="K238" s="159" t="s">
        <v>293</v>
      </c>
    </row>
    <row r="239" spans="1:11" ht="19.5" thickBot="1" x14ac:dyDescent="0.35">
      <c r="A239" s="163"/>
      <c r="B239" s="163"/>
      <c r="C239" s="163" t="s">
        <v>311</v>
      </c>
      <c r="D239" s="159" t="s">
        <v>291</v>
      </c>
      <c r="E239" s="160" t="s">
        <v>310</v>
      </c>
      <c r="F239" s="163">
        <v>2</v>
      </c>
      <c r="G239" s="163">
        <v>270.94596000000001</v>
      </c>
      <c r="H239" s="162">
        <v>306.79942</v>
      </c>
      <c r="I239" s="163">
        <v>95.33</v>
      </c>
      <c r="J239" s="25">
        <f t="shared" si="6"/>
        <v>91.120227943846828</v>
      </c>
      <c r="K239" s="163" t="s">
        <v>300</v>
      </c>
    </row>
    <row r="240" spans="1:11" ht="19.5" thickBot="1" x14ac:dyDescent="0.35">
      <c r="A240" s="159"/>
      <c r="B240" s="159"/>
      <c r="C240" s="159" t="s">
        <v>312</v>
      </c>
      <c r="D240" s="159" t="s">
        <v>291</v>
      </c>
      <c r="E240" s="160" t="s">
        <v>310</v>
      </c>
      <c r="F240" s="159">
        <v>2</v>
      </c>
      <c r="G240" s="159">
        <v>273.06837000000002</v>
      </c>
      <c r="H240" s="162">
        <v>306.79942</v>
      </c>
      <c r="I240" s="159">
        <v>84.13</v>
      </c>
      <c r="J240" s="25">
        <f t="shared" si="6"/>
        <v>87.055302392162275</v>
      </c>
      <c r="K240" s="159" t="s">
        <v>313</v>
      </c>
    </row>
    <row r="241" spans="1:11" ht="19.5" thickBot="1" x14ac:dyDescent="0.35">
      <c r="A241" s="159"/>
      <c r="B241" s="159"/>
      <c r="C241" s="159" t="s">
        <v>314</v>
      </c>
      <c r="D241" s="159" t="s">
        <v>291</v>
      </c>
      <c r="E241" s="160" t="s">
        <v>310</v>
      </c>
      <c r="F241" s="159">
        <v>2</v>
      </c>
      <c r="G241" s="159">
        <v>220.31406000000001</v>
      </c>
      <c r="H241" s="162">
        <v>303.36488000000003</v>
      </c>
      <c r="I241" s="159">
        <v>78.06</v>
      </c>
      <c r="J241" s="25">
        <f t="shared" si="6"/>
        <v>74.798073571073886</v>
      </c>
      <c r="K241" s="159" t="s">
        <v>315</v>
      </c>
    </row>
    <row r="242" spans="1:11" ht="18.75" x14ac:dyDescent="0.3">
      <c r="A242" s="164"/>
      <c r="B242" s="164"/>
      <c r="C242" s="164"/>
      <c r="D242" s="164"/>
      <c r="E242" s="155"/>
      <c r="F242" s="164"/>
      <c r="G242" s="164"/>
      <c r="H242" s="165"/>
      <c r="I242" s="164"/>
      <c r="J242" s="58"/>
      <c r="K242" s="164"/>
    </row>
    <row r="243" spans="1:11" ht="18.75" x14ac:dyDescent="0.3">
      <c r="A243" s="8"/>
      <c r="B243" s="8"/>
      <c r="C243" s="8" t="s">
        <v>316</v>
      </c>
      <c r="D243" s="18" t="s">
        <v>291</v>
      </c>
      <c r="E243" s="166" t="s">
        <v>317</v>
      </c>
      <c r="F243" s="8">
        <v>2</v>
      </c>
      <c r="G243" s="8">
        <v>404.9067</v>
      </c>
      <c r="H243" s="167">
        <v>444.24932000000001</v>
      </c>
      <c r="I243" s="8">
        <v>92.06</v>
      </c>
      <c r="J243" s="166">
        <f t="shared" ref="J243:J254" si="7">(G243/H243*100)*0.6+I243*0.4</f>
        <v>91.510413476108425</v>
      </c>
      <c r="K243" s="8" t="s">
        <v>318</v>
      </c>
    </row>
    <row r="244" spans="1:11" ht="18.75" x14ac:dyDescent="0.3">
      <c r="A244" s="166"/>
      <c r="B244" s="166"/>
      <c r="C244" s="166" t="s">
        <v>319</v>
      </c>
      <c r="D244" s="18" t="s">
        <v>291</v>
      </c>
      <c r="E244" s="166" t="s">
        <v>317</v>
      </c>
      <c r="F244" s="166">
        <v>2</v>
      </c>
      <c r="G244" s="166">
        <v>418.54217</v>
      </c>
      <c r="H244" s="167">
        <v>444.24932000000001</v>
      </c>
      <c r="I244" s="166">
        <v>83.9</v>
      </c>
      <c r="J244" s="166">
        <f t="shared" si="7"/>
        <v>90.088010442424547</v>
      </c>
      <c r="K244" s="8" t="s">
        <v>320</v>
      </c>
    </row>
    <row r="245" spans="1:11" ht="18.75" x14ac:dyDescent="0.3">
      <c r="A245" s="18"/>
      <c r="B245" s="18"/>
      <c r="C245" s="18" t="s">
        <v>321</v>
      </c>
      <c r="D245" s="18" t="s">
        <v>291</v>
      </c>
      <c r="E245" s="166" t="s">
        <v>317</v>
      </c>
      <c r="F245" s="18">
        <v>2</v>
      </c>
      <c r="G245" s="18">
        <v>395.90287999999998</v>
      </c>
      <c r="H245" s="167">
        <v>444.24932000000001</v>
      </c>
      <c r="I245" s="18">
        <v>90.43</v>
      </c>
      <c r="J245" s="168">
        <f t="shared" si="7"/>
        <v>89.64236389386032</v>
      </c>
      <c r="K245" s="8" t="s">
        <v>322</v>
      </c>
    </row>
    <row r="246" spans="1:11" ht="18.75" x14ac:dyDescent="0.3">
      <c r="A246" s="8"/>
      <c r="B246" s="8"/>
      <c r="C246" s="8" t="s">
        <v>323</v>
      </c>
      <c r="D246" s="18" t="s">
        <v>291</v>
      </c>
      <c r="E246" s="166" t="s">
        <v>317</v>
      </c>
      <c r="F246" s="8">
        <v>2</v>
      </c>
      <c r="G246" s="8">
        <v>410.12335000000002</v>
      </c>
      <c r="H246" s="167">
        <v>444.24932000000001</v>
      </c>
      <c r="I246" s="8">
        <v>85.53</v>
      </c>
      <c r="J246" s="166">
        <f t="shared" si="7"/>
        <v>89.6029705477996</v>
      </c>
      <c r="K246" s="8" t="s">
        <v>38</v>
      </c>
    </row>
    <row r="247" spans="1:11" ht="18.75" x14ac:dyDescent="0.3">
      <c r="A247" s="8"/>
      <c r="B247" s="8"/>
      <c r="C247" s="8" t="s">
        <v>324</v>
      </c>
      <c r="D247" s="18" t="s">
        <v>291</v>
      </c>
      <c r="E247" s="166" t="s">
        <v>317</v>
      </c>
      <c r="F247" s="8">
        <v>2</v>
      </c>
      <c r="G247" s="8">
        <v>437.43322000000001</v>
      </c>
      <c r="H247" s="167">
        <v>444.24932000000001</v>
      </c>
      <c r="I247" s="8">
        <v>75.959999999999994</v>
      </c>
      <c r="J247" s="166">
        <f t="shared" si="7"/>
        <v>89.4634223387894</v>
      </c>
      <c r="K247" s="8" t="s">
        <v>40</v>
      </c>
    </row>
    <row r="248" spans="1:11" ht="18.75" x14ac:dyDescent="0.3">
      <c r="A248" s="18"/>
      <c r="B248" s="18"/>
      <c r="C248" s="18" t="s">
        <v>325</v>
      </c>
      <c r="D248" s="18" t="s">
        <v>291</v>
      </c>
      <c r="E248" s="166" t="s">
        <v>317</v>
      </c>
      <c r="F248" s="18">
        <v>2</v>
      </c>
      <c r="G248" s="18">
        <v>398.40620999999999</v>
      </c>
      <c r="H248" s="167">
        <v>444.24932000000001</v>
      </c>
      <c r="I248" s="18">
        <v>83.9</v>
      </c>
      <c r="J248" s="168">
        <f>(G248/H248*100)*0.6+I248*0.4</f>
        <v>87.368461879018739</v>
      </c>
      <c r="K248" s="8" t="s">
        <v>42</v>
      </c>
    </row>
    <row r="249" spans="1:11" ht="18.75" x14ac:dyDescent="0.3">
      <c r="A249" s="8"/>
      <c r="B249" s="8"/>
      <c r="C249" s="8" t="s">
        <v>326</v>
      </c>
      <c r="D249" s="18" t="s">
        <v>291</v>
      </c>
      <c r="E249" s="166" t="s">
        <v>317</v>
      </c>
      <c r="F249" s="8">
        <v>3</v>
      </c>
      <c r="G249" s="8">
        <v>428.21348999999998</v>
      </c>
      <c r="H249" s="169">
        <v>451.20182</v>
      </c>
      <c r="I249" s="8">
        <v>96.26</v>
      </c>
      <c r="J249" s="166">
        <f t="shared" si="7"/>
        <v>95.447053554172271</v>
      </c>
      <c r="K249" s="8" t="s">
        <v>327</v>
      </c>
    </row>
    <row r="250" spans="1:11" ht="18.75" x14ac:dyDescent="0.3">
      <c r="A250" s="18"/>
      <c r="B250" s="18"/>
      <c r="C250" s="18" t="s">
        <v>328</v>
      </c>
      <c r="D250" s="18" t="s">
        <v>291</v>
      </c>
      <c r="E250" s="166" t="s">
        <v>317</v>
      </c>
      <c r="F250" s="18">
        <v>3</v>
      </c>
      <c r="G250" s="18">
        <v>428.42099999999999</v>
      </c>
      <c r="H250" s="169">
        <v>451.20182</v>
      </c>
      <c r="I250" s="18">
        <v>88.33</v>
      </c>
      <c r="J250" s="168">
        <f t="shared" si="7"/>
        <v>92.302647857759084</v>
      </c>
      <c r="K250" s="8" t="s">
        <v>320</v>
      </c>
    </row>
    <row r="251" spans="1:11" ht="18.75" x14ac:dyDescent="0.3">
      <c r="A251" s="170"/>
      <c r="B251" s="170"/>
      <c r="C251" s="170" t="s">
        <v>329</v>
      </c>
      <c r="D251" s="18" t="s">
        <v>291</v>
      </c>
      <c r="E251" s="166" t="s">
        <v>317</v>
      </c>
      <c r="F251" s="170">
        <v>3</v>
      </c>
      <c r="G251" s="170">
        <v>404.91998000000001</v>
      </c>
      <c r="H251" s="169">
        <v>451.20182</v>
      </c>
      <c r="I251" s="170">
        <v>93.93</v>
      </c>
      <c r="J251" s="170">
        <f t="shared" si="7"/>
        <v>91.417524825232306</v>
      </c>
      <c r="K251" s="8" t="s">
        <v>322</v>
      </c>
    </row>
    <row r="252" spans="1:11" ht="18.75" x14ac:dyDescent="0.3">
      <c r="A252" s="8"/>
      <c r="B252" s="8"/>
      <c r="C252" s="8" t="s">
        <v>330</v>
      </c>
      <c r="D252" s="18" t="s">
        <v>291</v>
      </c>
      <c r="E252" s="166" t="s">
        <v>317</v>
      </c>
      <c r="F252" s="8">
        <v>3</v>
      </c>
      <c r="G252" s="8">
        <v>413.47757999999999</v>
      </c>
      <c r="H252" s="169">
        <v>451.20182</v>
      </c>
      <c r="I252" s="8">
        <v>90.43</v>
      </c>
      <c r="J252" s="166">
        <f>(G252/H252*100)*0.6+I252*0.4</f>
        <v>91.155498958404024</v>
      </c>
      <c r="K252" s="8" t="s">
        <v>38</v>
      </c>
    </row>
    <row r="253" spans="1:11" ht="18.75" x14ac:dyDescent="0.3">
      <c r="A253" s="166"/>
      <c r="B253" s="170"/>
      <c r="C253" s="170" t="s">
        <v>331</v>
      </c>
      <c r="D253" s="18" t="s">
        <v>291</v>
      </c>
      <c r="E253" s="166" t="s">
        <v>317</v>
      </c>
      <c r="F253" s="170">
        <v>3</v>
      </c>
      <c r="G253" s="170">
        <v>401.55721999999997</v>
      </c>
      <c r="H253" s="169">
        <v>451.20182</v>
      </c>
      <c r="I253" s="170">
        <v>91.6</v>
      </c>
      <c r="J253" s="168">
        <f>(G253/H253*100)*0.6+I253*0.4</f>
        <v>90.038351097076685</v>
      </c>
      <c r="K253" s="8" t="s">
        <v>315</v>
      </c>
    </row>
    <row r="254" spans="1:11" ht="18.75" x14ac:dyDescent="0.3">
      <c r="A254" s="8"/>
      <c r="B254" s="8"/>
      <c r="C254" s="8" t="s">
        <v>332</v>
      </c>
      <c r="D254" s="18" t="s">
        <v>291</v>
      </c>
      <c r="E254" s="166" t="s">
        <v>317</v>
      </c>
      <c r="F254" s="8">
        <v>3</v>
      </c>
      <c r="G254" s="8">
        <v>428.7217</v>
      </c>
      <c r="H254" s="169">
        <v>451.20182</v>
      </c>
      <c r="I254" s="8">
        <v>82.26</v>
      </c>
      <c r="J254" s="166">
        <f t="shared" si="7"/>
        <v>89.914634398593506</v>
      </c>
      <c r="K254" s="8" t="s">
        <v>333</v>
      </c>
    </row>
    <row r="255" spans="1:11" ht="19.5" thickBot="1" x14ac:dyDescent="0.35">
      <c r="A255" s="138"/>
      <c r="B255" s="138"/>
      <c r="C255" s="138"/>
      <c r="D255" s="164"/>
      <c r="E255" s="171"/>
      <c r="F255" s="138"/>
      <c r="G255" s="138"/>
      <c r="H255" s="172"/>
      <c r="I255" s="138"/>
      <c r="J255" s="171"/>
      <c r="K255" s="138"/>
    </row>
    <row r="256" spans="1:11" ht="19.5" thickBot="1" x14ac:dyDescent="0.35">
      <c r="A256" s="173"/>
      <c r="B256" s="173"/>
      <c r="C256" s="173" t="s">
        <v>334</v>
      </c>
      <c r="D256" s="159" t="s">
        <v>291</v>
      </c>
      <c r="E256" s="174" t="s">
        <v>335</v>
      </c>
      <c r="F256" s="173">
        <v>2</v>
      </c>
      <c r="G256" s="173">
        <v>419.17851999999999</v>
      </c>
      <c r="H256" s="173">
        <v>457.63200999999998</v>
      </c>
      <c r="I256" s="173">
        <v>87.86</v>
      </c>
      <c r="J256" s="26">
        <v>90.102374087511933</v>
      </c>
      <c r="K256" s="173" t="s">
        <v>318</v>
      </c>
    </row>
    <row r="257" spans="1:11" ht="19.5" thickBot="1" x14ac:dyDescent="0.35">
      <c r="A257" s="173"/>
      <c r="B257" s="173"/>
      <c r="C257" s="173" t="s">
        <v>336</v>
      </c>
      <c r="D257" s="159" t="s">
        <v>291</v>
      </c>
      <c r="E257" s="174" t="s">
        <v>335</v>
      </c>
      <c r="F257" s="173">
        <v>2</v>
      </c>
      <c r="G257" s="173">
        <v>426.28109999999998</v>
      </c>
      <c r="H257" s="173">
        <v>457.63200999999998</v>
      </c>
      <c r="I257" s="173">
        <v>82.96</v>
      </c>
      <c r="J257" s="26">
        <v>89.073591289735162</v>
      </c>
      <c r="K257" s="173" t="s">
        <v>320</v>
      </c>
    </row>
    <row r="258" spans="1:11" ht="19.5" thickBot="1" x14ac:dyDescent="0.35">
      <c r="A258" s="173"/>
      <c r="B258" s="173"/>
      <c r="C258" s="173" t="s">
        <v>337</v>
      </c>
      <c r="D258" s="159" t="s">
        <v>291</v>
      </c>
      <c r="E258" s="174" t="s">
        <v>335</v>
      </c>
      <c r="F258" s="173">
        <v>2</v>
      </c>
      <c r="G258" s="173">
        <v>396.54566</v>
      </c>
      <c r="H258" s="173">
        <v>465.14816000000002</v>
      </c>
      <c r="I258" s="173">
        <v>89.5</v>
      </c>
      <c r="J258" s="26">
        <v>86.950884053803421</v>
      </c>
      <c r="K258" s="173" t="s">
        <v>322</v>
      </c>
    </row>
    <row r="259" spans="1:11" ht="19.5" thickBot="1" x14ac:dyDescent="0.35">
      <c r="A259" s="173"/>
      <c r="B259" s="173"/>
      <c r="C259" s="173" t="s">
        <v>338</v>
      </c>
      <c r="D259" s="159" t="s">
        <v>291</v>
      </c>
      <c r="E259" s="174" t="s">
        <v>335</v>
      </c>
      <c r="F259" s="173">
        <v>2</v>
      </c>
      <c r="G259" s="173">
        <v>373.89181000000002</v>
      </c>
      <c r="H259" s="173">
        <v>457.63200999999998</v>
      </c>
      <c r="I259" s="173">
        <v>91.83</v>
      </c>
      <c r="J259" s="26">
        <v>85.752846684216877</v>
      </c>
      <c r="K259" s="173" t="s">
        <v>38</v>
      </c>
    </row>
    <row r="260" spans="1:11" ht="19.5" thickBot="1" x14ac:dyDescent="0.35">
      <c r="A260" s="173"/>
      <c r="B260" s="173"/>
      <c r="C260" s="173" t="s">
        <v>339</v>
      </c>
      <c r="D260" s="159" t="s">
        <v>291</v>
      </c>
      <c r="E260" s="174" t="s">
        <v>335</v>
      </c>
      <c r="F260" s="173">
        <v>2</v>
      </c>
      <c r="G260" s="173">
        <v>396.31123000000002</v>
      </c>
      <c r="H260" s="173">
        <v>457.63200999999998</v>
      </c>
      <c r="I260" s="173">
        <v>82.96</v>
      </c>
      <c r="J260" s="26">
        <v>85.14425033301319</v>
      </c>
      <c r="K260" s="173" t="s">
        <v>40</v>
      </c>
    </row>
    <row r="261" spans="1:11" ht="19.5" thickBot="1" x14ac:dyDescent="0.35">
      <c r="A261" s="173"/>
      <c r="B261" s="173"/>
      <c r="C261" s="173" t="s">
        <v>342</v>
      </c>
      <c r="D261" s="159" t="s">
        <v>291</v>
      </c>
      <c r="E261" s="174" t="s">
        <v>335</v>
      </c>
      <c r="F261" s="173">
        <v>2</v>
      </c>
      <c r="G261" s="173">
        <v>367.35046</v>
      </c>
      <c r="H261" s="173">
        <v>465.14816000000002</v>
      </c>
      <c r="I261" s="173">
        <v>86</v>
      </c>
      <c r="J261" s="26">
        <v>81.784961385206799</v>
      </c>
      <c r="K261" s="173" t="s">
        <v>42</v>
      </c>
    </row>
    <row r="262" spans="1:11" ht="19.5" thickBot="1" x14ac:dyDescent="0.35">
      <c r="A262" s="173"/>
      <c r="B262" s="173"/>
      <c r="C262" s="173"/>
      <c r="D262" s="159"/>
      <c r="E262" s="174"/>
      <c r="F262" s="173"/>
      <c r="G262" s="173"/>
      <c r="H262" s="173"/>
      <c r="I262" s="173"/>
      <c r="J262" s="26"/>
      <c r="K262" s="173"/>
    </row>
    <row r="263" spans="1:11" ht="19.5" thickBot="1" x14ac:dyDescent="0.35">
      <c r="A263" s="173"/>
      <c r="B263" s="173"/>
      <c r="C263" s="173" t="s">
        <v>340</v>
      </c>
      <c r="D263" s="159" t="s">
        <v>291</v>
      </c>
      <c r="E263" s="174" t="s">
        <v>335</v>
      </c>
      <c r="F263" s="173">
        <v>3</v>
      </c>
      <c r="G263" s="173">
        <v>423.05682999999999</v>
      </c>
      <c r="H263" s="173">
        <v>465.14816000000002</v>
      </c>
      <c r="I263" s="173">
        <v>82.26</v>
      </c>
      <c r="J263" s="26">
        <v>87.474590583439038</v>
      </c>
      <c r="K263" s="173" t="s">
        <v>318</v>
      </c>
    </row>
    <row r="264" spans="1:11" ht="19.5" thickBot="1" x14ac:dyDescent="0.35">
      <c r="A264" s="173"/>
      <c r="B264" s="173"/>
      <c r="C264" s="173" t="s">
        <v>341</v>
      </c>
      <c r="D264" s="159" t="s">
        <v>291</v>
      </c>
      <c r="E264" s="174" t="s">
        <v>335</v>
      </c>
      <c r="F264" s="173">
        <v>3</v>
      </c>
      <c r="G264" s="173">
        <v>390.71082999999999</v>
      </c>
      <c r="H264" s="173">
        <v>465.14816000000002</v>
      </c>
      <c r="I264" s="173">
        <v>89.73</v>
      </c>
      <c r="J264" s="26">
        <v>86.290242572861089</v>
      </c>
      <c r="K264" s="173" t="s">
        <v>320</v>
      </c>
    </row>
    <row r="265" spans="1:11" ht="19.5" thickBot="1" x14ac:dyDescent="0.35">
      <c r="A265" s="173"/>
      <c r="B265" s="173"/>
      <c r="C265" s="173"/>
      <c r="D265" s="159"/>
      <c r="E265" s="174"/>
      <c r="F265" s="173"/>
      <c r="G265" s="173"/>
      <c r="H265" s="173"/>
      <c r="I265" s="173"/>
      <c r="J265" s="26"/>
      <c r="K265" s="173"/>
    </row>
    <row r="266" spans="1:11" ht="19.5" thickBot="1" x14ac:dyDescent="0.3">
      <c r="A266" s="173"/>
      <c r="B266" s="173"/>
      <c r="C266" s="173" t="s">
        <v>343</v>
      </c>
      <c r="D266" s="173" t="s">
        <v>291</v>
      </c>
      <c r="E266" s="174" t="s">
        <v>344</v>
      </c>
      <c r="F266" s="173">
        <v>2</v>
      </c>
      <c r="G266" s="173">
        <v>326.27355</v>
      </c>
      <c r="H266" s="173">
        <v>329.40575000000001</v>
      </c>
      <c r="I266" s="173">
        <v>87.4</v>
      </c>
      <c r="J266" s="26">
        <v>94.389481725804728</v>
      </c>
      <c r="K266" s="173" t="s">
        <v>318</v>
      </c>
    </row>
    <row r="267" spans="1:11" ht="19.5" thickBot="1" x14ac:dyDescent="0.3">
      <c r="A267" s="173"/>
      <c r="B267" s="173"/>
      <c r="C267" s="173" t="s">
        <v>345</v>
      </c>
      <c r="D267" s="173" t="s">
        <v>291</v>
      </c>
      <c r="E267" s="174" t="s">
        <v>344</v>
      </c>
      <c r="F267" s="173">
        <v>2</v>
      </c>
      <c r="G267" s="175">
        <v>297.82965999999999</v>
      </c>
      <c r="H267" s="173">
        <v>329.40575000000001</v>
      </c>
      <c r="I267" s="175">
        <v>94.63</v>
      </c>
      <c r="J267" s="26">
        <v>92.100535734424781</v>
      </c>
      <c r="K267" s="173" t="s">
        <v>320</v>
      </c>
    </row>
    <row r="268" spans="1:11" ht="19.5" thickBot="1" x14ac:dyDescent="0.3">
      <c r="A268" s="173"/>
      <c r="B268" s="173"/>
      <c r="C268" s="173" t="s">
        <v>346</v>
      </c>
      <c r="D268" s="173" t="s">
        <v>291</v>
      </c>
      <c r="E268" s="174" t="s">
        <v>344</v>
      </c>
      <c r="F268" s="173">
        <v>2</v>
      </c>
      <c r="G268" s="173">
        <v>308.63177999999999</v>
      </c>
      <c r="H268" s="173">
        <v>329.40575000000001</v>
      </c>
      <c r="I268" s="173">
        <v>83.43</v>
      </c>
      <c r="J268" s="26">
        <v>89.58810066005222</v>
      </c>
      <c r="K268" s="173" t="s">
        <v>94</v>
      </c>
    </row>
    <row r="269" spans="1:11" ht="19.5" thickBot="1" x14ac:dyDescent="0.3">
      <c r="A269" s="173"/>
      <c r="B269" s="173"/>
      <c r="C269" s="173" t="s">
        <v>347</v>
      </c>
      <c r="D269" s="173" t="s">
        <v>291</v>
      </c>
      <c r="E269" s="174" t="s">
        <v>344</v>
      </c>
      <c r="F269" s="173">
        <v>2</v>
      </c>
      <c r="G269" s="173">
        <v>305.64996000000002</v>
      </c>
      <c r="H269" s="173">
        <v>324.24824999999998</v>
      </c>
      <c r="I269" s="173">
        <v>78.53</v>
      </c>
      <c r="J269" s="26">
        <v>87.970509105292024</v>
      </c>
      <c r="K269" s="173" t="s">
        <v>146</v>
      </c>
    </row>
    <row r="270" spans="1:11" ht="19.5" thickBot="1" x14ac:dyDescent="0.3">
      <c r="A270" s="173"/>
      <c r="B270" s="173"/>
      <c r="C270" s="173" t="s">
        <v>348</v>
      </c>
      <c r="D270" s="173" t="s">
        <v>291</v>
      </c>
      <c r="E270" s="174" t="s">
        <v>344</v>
      </c>
      <c r="F270" s="173">
        <v>3</v>
      </c>
      <c r="G270" s="173">
        <v>307.89965999999998</v>
      </c>
      <c r="H270" s="173">
        <v>324.24824999999998</v>
      </c>
      <c r="I270" s="173">
        <v>83.9</v>
      </c>
      <c r="J270" s="26">
        <v>90.534801251818635</v>
      </c>
      <c r="K270" s="173" t="s">
        <v>318</v>
      </c>
    </row>
    <row r="271" spans="1:11" ht="19.5" thickBot="1" x14ac:dyDescent="0.3">
      <c r="A271" s="173"/>
      <c r="B271" s="173"/>
      <c r="C271" s="173" t="s">
        <v>349</v>
      </c>
      <c r="D271" s="173" t="s">
        <v>291</v>
      </c>
      <c r="E271" s="174" t="s">
        <v>344</v>
      </c>
      <c r="F271" s="173">
        <v>3</v>
      </c>
      <c r="G271" s="173">
        <v>296.83175999999997</v>
      </c>
      <c r="H271" s="173">
        <v>324.24824999999998</v>
      </c>
      <c r="I271" s="173">
        <v>84.83</v>
      </c>
      <c r="J271" s="26">
        <v>88.858759357991914</v>
      </c>
      <c r="K271" s="173" t="s">
        <v>320</v>
      </c>
    </row>
    <row r="272" spans="1:11" ht="19.5" thickBot="1" x14ac:dyDescent="0.3">
      <c r="A272" s="173"/>
      <c r="B272" s="173"/>
      <c r="C272" s="173" t="s">
        <v>350</v>
      </c>
      <c r="D272" s="173" t="s">
        <v>291</v>
      </c>
      <c r="E272" s="174" t="s">
        <v>344</v>
      </c>
      <c r="F272" s="173">
        <v>3</v>
      </c>
      <c r="G272" s="173">
        <v>282.37889000000001</v>
      </c>
      <c r="H272" s="173">
        <v>324.24824999999998</v>
      </c>
      <c r="I272" s="173">
        <v>81.33</v>
      </c>
      <c r="J272" s="26">
        <v>84.784351092103051</v>
      </c>
      <c r="K272" s="173" t="s">
        <v>38</v>
      </c>
    </row>
    <row r="273" spans="1:11" ht="19.5" thickBot="1" x14ac:dyDescent="0.3">
      <c r="A273" s="173"/>
      <c r="B273" s="173"/>
      <c r="C273" s="173" t="s">
        <v>351</v>
      </c>
      <c r="D273" s="173" t="s">
        <v>291</v>
      </c>
      <c r="E273" s="174" t="s">
        <v>344</v>
      </c>
      <c r="F273" s="173">
        <v>3</v>
      </c>
      <c r="G273" s="173">
        <v>265.46346</v>
      </c>
      <c r="H273" s="173">
        <v>324.24824999999998</v>
      </c>
      <c r="I273" s="173">
        <v>89.03</v>
      </c>
      <c r="J273" s="26">
        <v>84.73426234066028</v>
      </c>
      <c r="K273" s="173" t="s">
        <v>40</v>
      </c>
    </row>
    <row r="274" spans="1:11" ht="19.5" thickBot="1" x14ac:dyDescent="0.3">
      <c r="A274" s="173"/>
      <c r="B274" s="173"/>
      <c r="C274" s="173"/>
      <c r="D274" s="173"/>
      <c r="E274" s="174"/>
      <c r="F274" s="173"/>
      <c r="G274" s="173"/>
      <c r="H274" s="173"/>
      <c r="I274" s="173"/>
      <c r="J274" s="26"/>
      <c r="K274" s="173"/>
    </row>
    <row r="275" spans="1:11" ht="19.5" thickBot="1" x14ac:dyDescent="0.35">
      <c r="A275" s="176"/>
      <c r="B275" s="176"/>
      <c r="C275" s="176" t="s">
        <v>352</v>
      </c>
      <c r="D275" s="176" t="s">
        <v>291</v>
      </c>
      <c r="E275" s="177" t="s">
        <v>353</v>
      </c>
      <c r="F275" s="176">
        <v>2</v>
      </c>
      <c r="G275" s="176">
        <v>325.99776000000003</v>
      </c>
      <c r="H275" s="176">
        <v>361.16573</v>
      </c>
      <c r="I275" s="176">
        <v>75.03</v>
      </c>
      <c r="J275" s="176">
        <v>84.169589999999999</v>
      </c>
      <c r="K275" s="173" t="s">
        <v>318</v>
      </c>
    </row>
    <row r="276" spans="1:11" ht="19.5" thickBot="1" x14ac:dyDescent="0.35">
      <c r="A276" s="176"/>
      <c r="B276" s="176"/>
      <c r="C276" s="176" t="s">
        <v>354</v>
      </c>
      <c r="D276" s="176" t="s">
        <v>291</v>
      </c>
      <c r="E276" s="177" t="s">
        <v>353</v>
      </c>
      <c r="F276" s="176">
        <v>2</v>
      </c>
      <c r="G276" s="176">
        <v>288.84442999999999</v>
      </c>
      <c r="H276" s="176">
        <v>361.16573</v>
      </c>
      <c r="I276" s="176">
        <v>87.63</v>
      </c>
      <c r="J276" s="176">
        <v>83.037360000000007</v>
      </c>
      <c r="K276" s="173" t="s">
        <v>320</v>
      </c>
    </row>
    <row r="277" spans="1:11" ht="19.5" thickBot="1" x14ac:dyDescent="0.35">
      <c r="A277" s="176"/>
      <c r="B277" s="176"/>
      <c r="C277" s="176" t="s">
        <v>355</v>
      </c>
      <c r="D277" s="176" t="s">
        <v>291</v>
      </c>
      <c r="E277" s="177" t="s">
        <v>353</v>
      </c>
      <c r="F277" s="176">
        <v>2</v>
      </c>
      <c r="G277" s="176">
        <v>300.22532999999999</v>
      </c>
      <c r="H277" s="176">
        <v>361.16573</v>
      </c>
      <c r="I277" s="176">
        <v>75.03</v>
      </c>
      <c r="J277" s="176">
        <v>79.888050000000007</v>
      </c>
      <c r="K277" s="176" t="s">
        <v>94</v>
      </c>
    </row>
    <row r="278" spans="1:11" ht="19.5" thickBot="1" x14ac:dyDescent="0.35">
      <c r="A278" s="176"/>
      <c r="B278" s="176"/>
      <c r="C278" s="176" t="s">
        <v>356</v>
      </c>
      <c r="D278" s="176" t="s">
        <v>291</v>
      </c>
      <c r="E278" s="177" t="s">
        <v>353</v>
      </c>
      <c r="F278" s="176">
        <v>2</v>
      </c>
      <c r="G278" s="176">
        <v>280.74534999999997</v>
      </c>
      <c r="H278" s="176">
        <v>361.16573</v>
      </c>
      <c r="I278" s="176">
        <v>83.9</v>
      </c>
      <c r="J278" s="176">
        <v>80.199870000000004</v>
      </c>
      <c r="K278" s="176" t="s">
        <v>146</v>
      </c>
    </row>
    <row r="279" spans="1:11" ht="19.5" thickBot="1" x14ac:dyDescent="0.35">
      <c r="A279" s="176"/>
      <c r="B279" s="176"/>
      <c r="C279" s="176"/>
      <c r="D279" s="176"/>
      <c r="E279" s="177"/>
      <c r="F279" s="176"/>
      <c r="G279" s="176"/>
      <c r="H279" s="176"/>
      <c r="I279" s="176"/>
      <c r="J279" s="176"/>
      <c r="K279" s="176"/>
    </row>
    <row r="280" spans="1:11" ht="19.5" thickBot="1" x14ac:dyDescent="0.35">
      <c r="A280" s="173"/>
      <c r="B280" s="173"/>
      <c r="C280" s="173" t="s">
        <v>357</v>
      </c>
      <c r="D280" s="176" t="s">
        <v>291</v>
      </c>
      <c r="E280" s="174" t="s">
        <v>358</v>
      </c>
      <c r="F280" s="173">
        <v>2</v>
      </c>
      <c r="G280" s="175">
        <v>390.67667</v>
      </c>
      <c r="H280" s="175">
        <v>412.11090999999999</v>
      </c>
      <c r="I280" s="175">
        <v>96.96</v>
      </c>
      <c r="J280" s="26">
        <v>95.663349999999994</v>
      </c>
      <c r="K280" s="176" t="s">
        <v>298</v>
      </c>
    </row>
    <row r="281" spans="1:11" ht="19.5" thickBot="1" x14ac:dyDescent="0.35">
      <c r="A281" s="173"/>
      <c r="B281" s="173"/>
      <c r="C281" s="173" t="s">
        <v>359</v>
      </c>
      <c r="D281" s="176" t="s">
        <v>291</v>
      </c>
      <c r="E281" s="174" t="s">
        <v>358</v>
      </c>
      <c r="F281" s="173">
        <v>2</v>
      </c>
      <c r="G281" s="175">
        <v>411.09953000000002</v>
      </c>
      <c r="H281" s="175">
        <v>412.11090999999999</v>
      </c>
      <c r="I281" s="175">
        <v>89.26</v>
      </c>
      <c r="J281" s="26">
        <v>95.556749999999994</v>
      </c>
      <c r="K281" s="176" t="s">
        <v>360</v>
      </c>
    </row>
    <row r="282" spans="1:11" ht="19.5" thickBot="1" x14ac:dyDescent="0.35">
      <c r="A282" s="173"/>
      <c r="B282" s="173"/>
      <c r="C282" s="173" t="s">
        <v>361</v>
      </c>
      <c r="D282" s="176" t="s">
        <v>291</v>
      </c>
      <c r="E282" s="174" t="s">
        <v>358</v>
      </c>
      <c r="F282" s="173">
        <v>2</v>
      </c>
      <c r="G282" s="175">
        <v>389.08922000000001</v>
      </c>
      <c r="H282" s="175">
        <v>412.11090999999999</v>
      </c>
      <c r="I282" s="175">
        <v>91.6</v>
      </c>
      <c r="J282" s="26">
        <v>93.288229999999999</v>
      </c>
      <c r="K282" s="176" t="s">
        <v>94</v>
      </c>
    </row>
    <row r="283" spans="1:11" ht="19.5" thickBot="1" x14ac:dyDescent="0.35">
      <c r="A283" s="173"/>
      <c r="B283" s="173"/>
      <c r="C283" s="173" t="s">
        <v>362</v>
      </c>
      <c r="D283" s="176" t="s">
        <v>291</v>
      </c>
      <c r="E283" s="174" t="s">
        <v>358</v>
      </c>
      <c r="F283" s="173">
        <v>2</v>
      </c>
      <c r="G283" s="175">
        <v>394.89582000000001</v>
      </c>
      <c r="H283" s="175">
        <v>412.11090999999999</v>
      </c>
      <c r="I283" s="175">
        <v>83.2</v>
      </c>
      <c r="J283" s="26">
        <v>90.773619999999994</v>
      </c>
      <c r="K283" s="176" t="s">
        <v>146</v>
      </c>
    </row>
    <row r="284" spans="1:11" ht="19.5" thickBot="1" x14ac:dyDescent="0.35">
      <c r="A284" s="176"/>
      <c r="B284" s="176"/>
      <c r="C284" s="176" t="s">
        <v>363</v>
      </c>
      <c r="D284" s="176" t="s">
        <v>291</v>
      </c>
      <c r="E284" s="174" t="s">
        <v>358</v>
      </c>
      <c r="F284" s="176">
        <v>3</v>
      </c>
      <c r="G284" s="178">
        <v>464.80342999999999</v>
      </c>
      <c r="H284" s="175">
        <v>428.76731999999998</v>
      </c>
      <c r="I284" s="178">
        <v>88.1</v>
      </c>
      <c r="J284" s="179">
        <v>100.28274999999999</v>
      </c>
      <c r="K284" s="176" t="s">
        <v>298</v>
      </c>
    </row>
    <row r="285" spans="1:11" ht="19.5" thickBot="1" x14ac:dyDescent="0.35">
      <c r="A285" s="176"/>
      <c r="B285" s="176"/>
      <c r="C285" s="176" t="s">
        <v>364</v>
      </c>
      <c r="D285" s="176" t="s">
        <v>291</v>
      </c>
      <c r="E285" s="174" t="s">
        <v>358</v>
      </c>
      <c r="F285" s="176">
        <v>3</v>
      </c>
      <c r="G285" s="178">
        <v>404.07317</v>
      </c>
      <c r="H285" s="178">
        <v>413.70897000000002</v>
      </c>
      <c r="I285" s="178">
        <v>89.5</v>
      </c>
      <c r="J285" s="179">
        <v>94.402519999999996</v>
      </c>
      <c r="K285" s="176" t="s">
        <v>360</v>
      </c>
    </row>
    <row r="286" spans="1:11" ht="19.5" thickBot="1" x14ac:dyDescent="0.35">
      <c r="A286" s="173"/>
      <c r="B286" s="173"/>
      <c r="C286" s="176" t="s">
        <v>365</v>
      </c>
      <c r="D286" s="176" t="s">
        <v>291</v>
      </c>
      <c r="E286" s="174" t="s">
        <v>358</v>
      </c>
      <c r="F286" s="176">
        <v>3</v>
      </c>
      <c r="G286" s="175">
        <v>380.72924999999998</v>
      </c>
      <c r="H286" s="175">
        <v>413.70897000000002</v>
      </c>
      <c r="I286" s="175">
        <v>90.43</v>
      </c>
      <c r="J286" s="26">
        <v>91.38897</v>
      </c>
      <c r="K286" s="176" t="s">
        <v>94</v>
      </c>
    </row>
    <row r="287" spans="1:11" ht="19.5" thickBot="1" x14ac:dyDescent="0.35">
      <c r="A287" s="173"/>
      <c r="B287" s="173"/>
      <c r="C287" s="176" t="s">
        <v>366</v>
      </c>
      <c r="D287" s="176" t="s">
        <v>291</v>
      </c>
      <c r="E287" s="174" t="s">
        <v>358</v>
      </c>
      <c r="F287" s="176">
        <v>3</v>
      </c>
      <c r="G287" s="175">
        <v>358.64924000000002</v>
      </c>
      <c r="H287" s="175">
        <v>413.70897000000002</v>
      </c>
      <c r="I287" s="175">
        <v>86.23</v>
      </c>
      <c r="J287" s="26">
        <v>86.506720000000001</v>
      </c>
      <c r="K287" s="176" t="s">
        <v>146</v>
      </c>
    </row>
    <row r="288" spans="1:11" ht="18.75" x14ac:dyDescent="0.3">
      <c r="A288" s="139"/>
      <c r="B288" s="139"/>
      <c r="C288" s="138"/>
      <c r="D288" s="138"/>
      <c r="E288" s="158"/>
      <c r="F288" s="138"/>
      <c r="G288" s="59"/>
      <c r="H288" s="59"/>
      <c r="I288" s="59"/>
      <c r="J288" s="60"/>
      <c r="K288" s="138"/>
    </row>
    <row r="289" spans="1:11" x14ac:dyDescent="0.25">
      <c r="A289" s="66"/>
      <c r="B289" s="66"/>
      <c r="C289" s="66" t="s">
        <v>370</v>
      </c>
      <c r="D289" s="66" t="s">
        <v>372</v>
      </c>
      <c r="E289" s="180" t="s">
        <v>371</v>
      </c>
      <c r="F289" s="66">
        <v>2</v>
      </c>
      <c r="G289" s="66">
        <v>291.32799999999997</v>
      </c>
      <c r="H289" s="66">
        <v>371.58600000000001</v>
      </c>
      <c r="I289" s="66">
        <v>83.9</v>
      </c>
      <c r="J289" s="66">
        <f>(((G289/H289)*100)*0.6)+(I289*0.4)</f>
        <v>80.600738886825667</v>
      </c>
      <c r="K289" s="181" t="s">
        <v>57</v>
      </c>
    </row>
    <row r="290" spans="1:11" x14ac:dyDescent="0.25">
      <c r="A290" s="66"/>
      <c r="B290" s="66"/>
      <c r="C290" s="66" t="s">
        <v>367</v>
      </c>
      <c r="D290" s="66" t="s">
        <v>372</v>
      </c>
      <c r="E290" s="180" t="s">
        <v>368</v>
      </c>
      <c r="F290" s="66">
        <v>3</v>
      </c>
      <c r="G290" s="66">
        <v>296.86599999999999</v>
      </c>
      <c r="H290" s="66">
        <v>344.01299999999998</v>
      </c>
      <c r="I290" s="66">
        <v>81.33</v>
      </c>
      <c r="J290" s="66">
        <v>84.308996799539557</v>
      </c>
      <c r="K290" s="181" t="s">
        <v>90</v>
      </c>
    </row>
    <row r="291" spans="1:11" x14ac:dyDescent="0.25">
      <c r="A291" s="66"/>
      <c r="B291" s="66"/>
      <c r="C291" s="66" t="s">
        <v>369</v>
      </c>
      <c r="D291" s="66" t="s">
        <v>372</v>
      </c>
      <c r="E291" s="180" t="s">
        <v>368</v>
      </c>
      <c r="F291" s="66">
        <v>3</v>
      </c>
      <c r="G291" s="66">
        <v>282.25700000000001</v>
      </c>
      <c r="H291" s="66">
        <v>344.01299999999998</v>
      </c>
      <c r="I291" s="66">
        <v>86.93</v>
      </c>
      <c r="J291" s="66">
        <v>84.001011694325513</v>
      </c>
      <c r="K291" s="181" t="s">
        <v>90</v>
      </c>
    </row>
    <row r="292" spans="1:11" x14ac:dyDescent="0.25">
      <c r="A292" s="66"/>
      <c r="B292" s="66"/>
      <c r="C292" s="66"/>
      <c r="D292" s="182"/>
      <c r="E292" s="180"/>
      <c r="F292" s="66"/>
      <c r="G292" s="66"/>
      <c r="H292" s="66"/>
      <c r="I292" s="66"/>
      <c r="J292" s="66"/>
      <c r="K292" s="181"/>
    </row>
    <row r="293" spans="1:11" x14ac:dyDescent="0.25">
      <c r="A293" s="68"/>
      <c r="B293" s="68"/>
      <c r="C293" s="68" t="s">
        <v>373</v>
      </c>
      <c r="D293" s="183" t="s">
        <v>372</v>
      </c>
      <c r="E293" s="68" t="s">
        <v>374</v>
      </c>
      <c r="F293" s="68">
        <v>2</v>
      </c>
      <c r="G293" s="184">
        <v>326.90600000000001</v>
      </c>
      <c r="H293" s="68">
        <v>368.20780000000002</v>
      </c>
      <c r="I293" s="68">
        <v>91.36</v>
      </c>
      <c r="J293" s="68">
        <v>89.813811231592595</v>
      </c>
      <c r="K293" s="68" t="s">
        <v>375</v>
      </c>
    </row>
    <row r="294" spans="1:11" x14ac:dyDescent="0.25">
      <c r="A294" s="68"/>
      <c r="B294" s="68"/>
      <c r="C294" s="68" t="s">
        <v>376</v>
      </c>
      <c r="D294" s="183" t="s">
        <v>372</v>
      </c>
      <c r="E294" s="68" t="s">
        <v>374</v>
      </c>
      <c r="F294" s="68">
        <v>2</v>
      </c>
      <c r="G294" s="184">
        <v>340.72570000000002</v>
      </c>
      <c r="H294" s="68">
        <v>368.20780000000002</v>
      </c>
      <c r="I294" s="68">
        <v>78.06</v>
      </c>
      <c r="J294" s="68">
        <v>86.745751576148024</v>
      </c>
      <c r="K294" s="68" t="s">
        <v>377</v>
      </c>
    </row>
    <row r="295" spans="1:11" x14ac:dyDescent="0.25">
      <c r="A295" s="68"/>
      <c r="B295" s="68"/>
      <c r="C295" s="68" t="s">
        <v>378</v>
      </c>
      <c r="D295" s="183" t="s">
        <v>372</v>
      </c>
      <c r="E295" s="68" t="s">
        <v>374</v>
      </c>
      <c r="F295" s="68">
        <v>2</v>
      </c>
      <c r="G295" s="184">
        <v>313.25299999999999</v>
      </c>
      <c r="H295" s="68">
        <v>351.41162000000003</v>
      </c>
      <c r="I295" s="181">
        <v>76.430000000000007</v>
      </c>
      <c r="J295" s="68">
        <v>84.056799392803228</v>
      </c>
      <c r="K295" s="68" t="s">
        <v>167</v>
      </c>
    </row>
    <row r="296" spans="1:11" x14ac:dyDescent="0.25">
      <c r="A296" s="68"/>
      <c r="B296" s="68"/>
      <c r="C296" s="68" t="s">
        <v>379</v>
      </c>
      <c r="D296" s="183" t="s">
        <v>372</v>
      </c>
      <c r="E296" s="68" t="s">
        <v>374</v>
      </c>
      <c r="F296" s="68">
        <v>2</v>
      </c>
      <c r="G296" s="184">
        <v>311.52501000000001</v>
      </c>
      <c r="H296" s="68">
        <v>368.20780000000002</v>
      </c>
      <c r="I296" s="181">
        <v>82.5</v>
      </c>
      <c r="J296" s="68">
        <v>83.763456396089367</v>
      </c>
      <c r="K296" s="68" t="s">
        <v>313</v>
      </c>
    </row>
    <row r="297" spans="1:11" x14ac:dyDescent="0.25">
      <c r="A297" s="68"/>
      <c r="B297" s="68"/>
      <c r="C297" s="68" t="s">
        <v>380</v>
      </c>
      <c r="D297" s="68" t="s">
        <v>372</v>
      </c>
      <c r="E297" s="68" t="s">
        <v>374</v>
      </c>
      <c r="F297" s="68">
        <v>3</v>
      </c>
      <c r="G297" s="68">
        <v>314.68299999999999</v>
      </c>
      <c r="H297" s="68">
        <v>354.10084999999998</v>
      </c>
      <c r="I297" s="68">
        <v>82.03</v>
      </c>
      <c r="J297" s="68">
        <v>86.13291126016783</v>
      </c>
      <c r="K297" s="68" t="s">
        <v>375</v>
      </c>
    </row>
    <row r="298" spans="1:11" x14ac:dyDescent="0.25">
      <c r="A298" s="68"/>
      <c r="B298" s="68"/>
      <c r="C298" s="68" t="s">
        <v>381</v>
      </c>
      <c r="D298" s="68" t="s">
        <v>372</v>
      </c>
      <c r="E298" s="68" t="s">
        <v>374</v>
      </c>
      <c r="F298" s="68">
        <v>3</v>
      </c>
      <c r="G298" s="68">
        <v>312.53500000000003</v>
      </c>
      <c r="H298" s="68">
        <v>354.10084999999998</v>
      </c>
      <c r="I298" s="68">
        <v>75.03</v>
      </c>
      <c r="J298" s="68">
        <v>82.96894715220256</v>
      </c>
      <c r="K298" s="68" t="s">
        <v>377</v>
      </c>
    </row>
    <row r="299" spans="1:11" x14ac:dyDescent="0.25">
      <c r="A299" s="68"/>
      <c r="B299" s="68"/>
      <c r="C299" s="68" t="s">
        <v>382</v>
      </c>
      <c r="D299" s="68" t="s">
        <v>372</v>
      </c>
      <c r="E299" s="68" t="s">
        <v>374</v>
      </c>
      <c r="F299" s="68">
        <v>3</v>
      </c>
      <c r="G299" s="68">
        <v>241.08099999999999</v>
      </c>
      <c r="H299" s="68">
        <v>351.41162000000003</v>
      </c>
      <c r="I299" s="68">
        <v>92.06</v>
      </c>
      <c r="J299" s="68">
        <v>77.986156220104505</v>
      </c>
      <c r="K299" s="68" t="s">
        <v>383</v>
      </c>
    </row>
    <row r="300" spans="1:11" x14ac:dyDescent="0.25">
      <c r="A300" s="68"/>
      <c r="B300" s="68"/>
      <c r="C300" s="68" t="s">
        <v>384</v>
      </c>
      <c r="D300" s="68" t="s">
        <v>372</v>
      </c>
      <c r="E300" s="68" t="s">
        <v>374</v>
      </c>
      <c r="F300" s="68">
        <v>3</v>
      </c>
      <c r="G300" s="68">
        <v>262.13600000000002</v>
      </c>
      <c r="H300" s="68">
        <v>351.41162000000003</v>
      </c>
      <c r="I300" s="68">
        <v>79.930000000000007</v>
      </c>
      <c r="J300" s="68">
        <v>76.729085721866568</v>
      </c>
      <c r="K300" s="68" t="s">
        <v>313</v>
      </c>
    </row>
    <row r="301" spans="1:11" x14ac:dyDescent="0.25">
      <c r="A301" s="68"/>
      <c r="B301" s="68"/>
      <c r="C301" s="68"/>
      <c r="D301" s="68"/>
      <c r="E301" s="68"/>
      <c r="F301" s="68"/>
      <c r="G301" s="68"/>
      <c r="H301" s="68"/>
      <c r="I301" s="68"/>
      <c r="J301" s="68"/>
      <c r="K301" s="68"/>
    </row>
    <row r="302" spans="1:11" x14ac:dyDescent="0.25">
      <c r="A302" s="181"/>
      <c r="B302" s="181"/>
      <c r="C302" s="181" t="s">
        <v>385</v>
      </c>
      <c r="D302" s="181" t="s">
        <v>386</v>
      </c>
      <c r="E302" s="68" t="s">
        <v>387</v>
      </c>
      <c r="F302" s="181">
        <v>2</v>
      </c>
      <c r="G302" s="181">
        <v>313.89</v>
      </c>
      <c r="H302" s="181">
        <v>349.55099999999999</v>
      </c>
      <c r="I302" s="181">
        <v>94.86</v>
      </c>
      <c r="J302" s="181">
        <v>104.76059179967504</v>
      </c>
      <c r="K302" s="181" t="s">
        <v>388</v>
      </c>
    </row>
    <row r="303" spans="1:11" x14ac:dyDescent="0.25">
      <c r="A303" s="181"/>
      <c r="B303" s="181"/>
      <c r="C303" s="181" t="s">
        <v>389</v>
      </c>
      <c r="D303" s="181" t="s">
        <v>386</v>
      </c>
      <c r="E303" s="68" t="s">
        <v>387</v>
      </c>
      <c r="F303" s="181">
        <v>2</v>
      </c>
      <c r="G303" s="181">
        <v>314.18299999999999</v>
      </c>
      <c r="H303" s="181">
        <v>349.55099999999999</v>
      </c>
      <c r="I303" s="181">
        <v>91.36</v>
      </c>
      <c r="J303" s="181">
        <v>103.29828014883046</v>
      </c>
      <c r="K303" s="181" t="s">
        <v>388</v>
      </c>
    </row>
    <row r="304" spans="1:11" x14ac:dyDescent="0.25">
      <c r="A304" s="181"/>
      <c r="B304" s="181"/>
      <c r="C304" s="181" t="s">
        <v>390</v>
      </c>
      <c r="D304" s="181" t="s">
        <v>386</v>
      </c>
      <c r="E304" s="68" t="s">
        <v>387</v>
      </c>
      <c r="F304" s="181">
        <v>2</v>
      </c>
      <c r="G304" s="181">
        <v>324.351</v>
      </c>
      <c r="H304" s="181">
        <v>362.61399999999998</v>
      </c>
      <c r="I304" s="181">
        <v>85.53</v>
      </c>
      <c r="J304" s="181">
        <v>101.29007282850986</v>
      </c>
      <c r="K304" s="66" t="s">
        <v>391</v>
      </c>
    </row>
    <row r="305" spans="1:11" x14ac:dyDescent="0.25">
      <c r="A305" s="181"/>
      <c r="B305" s="181"/>
      <c r="C305" s="181" t="s">
        <v>392</v>
      </c>
      <c r="D305" s="181" t="s">
        <v>386</v>
      </c>
      <c r="E305" s="68" t="s">
        <v>387</v>
      </c>
      <c r="F305" s="181">
        <v>2</v>
      </c>
      <c r="G305" s="181">
        <v>343.35399999999998</v>
      </c>
      <c r="H305" s="181">
        <v>349.55099999999999</v>
      </c>
      <c r="I305" s="181">
        <v>86.7</v>
      </c>
      <c r="J305" s="181">
        <v>95.762905689172115</v>
      </c>
      <c r="K305" s="66" t="s">
        <v>393</v>
      </c>
    </row>
    <row r="306" spans="1:11" x14ac:dyDescent="0.25">
      <c r="A306" s="181"/>
      <c r="B306" s="181"/>
      <c r="C306" s="181" t="s">
        <v>394</v>
      </c>
      <c r="D306" s="181" t="s">
        <v>386</v>
      </c>
      <c r="E306" s="68" t="s">
        <v>387</v>
      </c>
      <c r="F306" s="181">
        <v>3</v>
      </c>
      <c r="G306" s="181">
        <v>304.83499999999998</v>
      </c>
      <c r="H306" s="181">
        <v>358.53500000000003</v>
      </c>
      <c r="I306" s="181">
        <v>83.43</v>
      </c>
      <c r="J306" s="181">
        <v>103.94165243492384</v>
      </c>
      <c r="K306" s="66" t="s">
        <v>388</v>
      </c>
    </row>
    <row r="307" spans="1:11" x14ac:dyDescent="0.25">
      <c r="A307" s="181"/>
      <c r="B307" s="181"/>
      <c r="C307" s="181" t="s">
        <v>395</v>
      </c>
      <c r="D307" s="181" t="s">
        <v>386</v>
      </c>
      <c r="E307" s="68" t="s">
        <v>387</v>
      </c>
      <c r="F307" s="181">
        <v>3</v>
      </c>
      <c r="G307" s="181">
        <v>326.85300000000001</v>
      </c>
      <c r="H307" s="181">
        <v>358.53500000000003</v>
      </c>
      <c r="I307" s="181">
        <v>81.8</v>
      </c>
      <c r="J307" s="181">
        <v>98.535825462822743</v>
      </c>
      <c r="K307" s="66" t="s">
        <v>388</v>
      </c>
    </row>
    <row r="308" spans="1:11" x14ac:dyDescent="0.25">
      <c r="A308" s="69"/>
      <c r="B308" s="69"/>
      <c r="C308" s="69"/>
      <c r="D308" s="69"/>
      <c r="E308" s="70"/>
      <c r="F308" s="69"/>
      <c r="G308" s="69"/>
      <c r="H308" s="69"/>
      <c r="I308" s="69"/>
      <c r="J308" s="69"/>
      <c r="K308" s="66"/>
    </row>
    <row r="309" spans="1:11" x14ac:dyDescent="0.25">
      <c r="A309" s="185"/>
      <c r="B309" s="185"/>
      <c r="C309" s="185" t="s">
        <v>396</v>
      </c>
      <c r="D309" s="185" t="s">
        <v>397</v>
      </c>
      <c r="E309" s="185" t="s">
        <v>398</v>
      </c>
      <c r="F309" s="186">
        <v>2</v>
      </c>
      <c r="G309" s="187">
        <v>386.07526000000001</v>
      </c>
      <c r="H309" s="187">
        <v>395.48777000000001</v>
      </c>
      <c r="I309" s="188">
        <v>91.13</v>
      </c>
      <c r="J309" s="188">
        <v>94.99</v>
      </c>
      <c r="K309" s="66" t="s">
        <v>388</v>
      </c>
    </row>
    <row r="310" spans="1:11" x14ac:dyDescent="0.25">
      <c r="A310" s="185"/>
      <c r="B310" s="185"/>
      <c r="C310" s="185" t="s">
        <v>399</v>
      </c>
      <c r="D310" s="185" t="s">
        <v>397</v>
      </c>
      <c r="E310" s="185" t="s">
        <v>398</v>
      </c>
      <c r="F310" s="186">
        <v>2</v>
      </c>
      <c r="G310" s="187">
        <v>387.43873000000002</v>
      </c>
      <c r="H310" s="187">
        <v>395.48777000000001</v>
      </c>
      <c r="I310" s="188">
        <v>87.63</v>
      </c>
      <c r="J310" s="188">
        <v>93.83</v>
      </c>
      <c r="K310" s="66" t="s">
        <v>388</v>
      </c>
    </row>
    <row r="311" spans="1:11" x14ac:dyDescent="0.25">
      <c r="A311" s="185"/>
      <c r="B311" s="185"/>
      <c r="C311" s="185" t="s">
        <v>400</v>
      </c>
      <c r="D311" s="185" t="s">
        <v>397</v>
      </c>
      <c r="E311" s="185" t="s">
        <v>398</v>
      </c>
      <c r="F311" s="186">
        <v>2</v>
      </c>
      <c r="G311" s="187">
        <v>360.55018000000001</v>
      </c>
      <c r="H311" s="187">
        <v>395.48777000000001</v>
      </c>
      <c r="I311" s="188">
        <v>90.9</v>
      </c>
      <c r="J311" s="188">
        <v>91.06</v>
      </c>
      <c r="K311" s="66" t="s">
        <v>391</v>
      </c>
    </row>
    <row r="312" spans="1:11" x14ac:dyDescent="0.25">
      <c r="A312" s="189"/>
      <c r="B312" s="189"/>
      <c r="C312" s="189" t="s">
        <v>401</v>
      </c>
      <c r="D312" s="189" t="s">
        <v>397</v>
      </c>
      <c r="E312" s="189" t="s">
        <v>398</v>
      </c>
      <c r="F312" s="190">
        <v>2</v>
      </c>
      <c r="G312" s="191">
        <v>366.97921000000002</v>
      </c>
      <c r="H312" s="191">
        <v>395.48777000000001</v>
      </c>
      <c r="I312" s="192">
        <v>82.96</v>
      </c>
      <c r="J312" s="192">
        <v>88.86</v>
      </c>
      <c r="K312" s="193" t="s">
        <v>393</v>
      </c>
    </row>
    <row r="313" spans="1:11" x14ac:dyDescent="0.25">
      <c r="A313" s="194"/>
      <c r="B313" s="2"/>
      <c r="C313" s="2" t="s">
        <v>415</v>
      </c>
      <c r="D313" s="34" t="s">
        <v>397</v>
      </c>
      <c r="E313" s="40" t="s">
        <v>414</v>
      </c>
      <c r="F313" s="2">
        <v>2</v>
      </c>
      <c r="G313" s="2">
        <v>233.95979</v>
      </c>
      <c r="H313" s="2">
        <v>361.69407999999999</v>
      </c>
      <c r="I313" s="2">
        <v>82.73</v>
      </c>
      <c r="J313" s="2">
        <v>71.900000000000006</v>
      </c>
      <c r="K313" s="2" t="s">
        <v>15</v>
      </c>
    </row>
    <row r="314" spans="1:11" x14ac:dyDescent="0.25">
      <c r="A314" s="57"/>
      <c r="B314" s="2"/>
      <c r="C314" s="2"/>
      <c r="D314" s="34"/>
      <c r="E314" s="40"/>
      <c r="F314" s="2"/>
      <c r="G314" s="2"/>
      <c r="H314" s="2"/>
      <c r="I314" s="2"/>
      <c r="J314" s="2"/>
      <c r="K314" s="2"/>
    </row>
    <row r="315" spans="1:11" x14ac:dyDescent="0.25">
      <c r="A315" s="71"/>
      <c r="B315" s="2"/>
      <c r="C315" s="2" t="s">
        <v>416</v>
      </c>
      <c r="D315" s="2" t="s">
        <v>417</v>
      </c>
      <c r="E315" s="40" t="s">
        <v>418</v>
      </c>
      <c r="F315" s="2">
        <v>2</v>
      </c>
      <c r="G315" s="2">
        <v>257.37326000000002</v>
      </c>
      <c r="H315" s="2">
        <v>277.32148999999998</v>
      </c>
      <c r="I315" s="2">
        <v>76.94</v>
      </c>
      <c r="J315" s="2">
        <v>86.46</v>
      </c>
      <c r="K315" s="2" t="s">
        <v>15</v>
      </c>
    </row>
    <row r="316" spans="1:11" x14ac:dyDescent="0.25">
      <c r="A316" s="71"/>
      <c r="B316" s="2"/>
      <c r="C316" s="2"/>
      <c r="D316" s="2"/>
      <c r="E316" s="40"/>
      <c r="F316" s="2"/>
      <c r="G316" s="2"/>
      <c r="H316" s="2"/>
      <c r="I316" s="2"/>
      <c r="J316" s="2"/>
      <c r="K316" s="47"/>
    </row>
    <row r="317" spans="1:11" x14ac:dyDescent="0.25">
      <c r="A317" s="195"/>
      <c r="B317" s="196"/>
      <c r="C317" s="196" t="s">
        <v>419</v>
      </c>
      <c r="D317" s="196" t="s">
        <v>425</v>
      </c>
      <c r="E317" s="197" t="s">
        <v>420</v>
      </c>
      <c r="F317" s="196">
        <v>2</v>
      </c>
      <c r="G317" s="198">
        <v>299.24328000000003</v>
      </c>
      <c r="H317" s="196">
        <v>326.01100000000002</v>
      </c>
      <c r="I317" s="199">
        <v>83.72</v>
      </c>
      <c r="J317" s="200">
        <v>88.561591995362122</v>
      </c>
      <c r="K317" s="75" t="s">
        <v>15</v>
      </c>
    </row>
    <row r="318" spans="1:11" x14ac:dyDescent="0.25">
      <c r="A318" s="195"/>
      <c r="B318" s="196"/>
      <c r="C318" s="196" t="s">
        <v>421</v>
      </c>
      <c r="D318" s="196" t="s">
        <v>425</v>
      </c>
      <c r="E318" s="197" t="s">
        <v>420</v>
      </c>
      <c r="F318" s="196">
        <v>2</v>
      </c>
      <c r="G318" s="198">
        <v>305.90699999999998</v>
      </c>
      <c r="H318" s="196">
        <v>326.01100000000002</v>
      </c>
      <c r="I318" s="199">
        <v>79.040000000000006</v>
      </c>
      <c r="J318" s="200">
        <v>87.916002147166807</v>
      </c>
      <c r="K318" s="75" t="s">
        <v>15</v>
      </c>
    </row>
    <row r="319" spans="1:11" x14ac:dyDescent="0.25">
      <c r="A319" s="195"/>
      <c r="B319" s="196"/>
      <c r="C319" s="196" t="s">
        <v>422</v>
      </c>
      <c r="D319" s="196" t="s">
        <v>425</v>
      </c>
      <c r="E319" s="197" t="s">
        <v>420</v>
      </c>
      <c r="F319" s="196">
        <v>2</v>
      </c>
      <c r="G319" s="198">
        <v>314.85131000000001</v>
      </c>
      <c r="H319" s="196">
        <v>326.01100000000002</v>
      </c>
      <c r="I319" s="199">
        <v>73.02</v>
      </c>
      <c r="J319" s="200">
        <v>87.154138627224228</v>
      </c>
      <c r="K319" s="75" t="s">
        <v>15</v>
      </c>
    </row>
    <row r="320" spans="1:11" x14ac:dyDescent="0.25">
      <c r="A320" s="195"/>
      <c r="B320" s="196"/>
      <c r="C320" s="196" t="s">
        <v>423</v>
      </c>
      <c r="D320" s="196" t="s">
        <v>425</v>
      </c>
      <c r="E320" s="197" t="s">
        <v>420</v>
      </c>
      <c r="F320" s="196">
        <v>2</v>
      </c>
      <c r="G320" s="198">
        <v>298.334</v>
      </c>
      <c r="H320" s="196">
        <v>326.01100000000002</v>
      </c>
      <c r="I320" s="199">
        <v>77.64</v>
      </c>
      <c r="J320" s="200">
        <v>85.962245494783915</v>
      </c>
      <c r="K320" s="75" t="s">
        <v>15</v>
      </c>
    </row>
    <row r="321" spans="1:12" x14ac:dyDescent="0.25">
      <c r="A321" s="195"/>
      <c r="B321" s="196"/>
      <c r="C321" s="196" t="s">
        <v>424</v>
      </c>
      <c r="D321" s="196" t="s">
        <v>425</v>
      </c>
      <c r="E321" s="197" t="s">
        <v>420</v>
      </c>
      <c r="F321" s="196">
        <v>2</v>
      </c>
      <c r="G321" s="198">
        <v>252.98</v>
      </c>
      <c r="H321" s="196">
        <v>326.01100000000002</v>
      </c>
      <c r="I321" s="196">
        <v>75.12</v>
      </c>
      <c r="J321" s="200">
        <v>76.607165181542953</v>
      </c>
      <c r="K321" s="75" t="s">
        <v>15</v>
      </c>
    </row>
    <row r="322" spans="1:12" x14ac:dyDescent="0.25">
      <c r="A322" s="195"/>
      <c r="B322" s="196"/>
      <c r="C322" s="196" t="s">
        <v>426</v>
      </c>
      <c r="D322" s="196" t="s">
        <v>425</v>
      </c>
      <c r="E322" s="197" t="s">
        <v>420</v>
      </c>
      <c r="F322" s="196">
        <v>3</v>
      </c>
      <c r="G322" s="198">
        <v>318.05399999999997</v>
      </c>
      <c r="H322" s="196">
        <v>325.99299999999999</v>
      </c>
      <c r="I322" s="199">
        <v>79.88</v>
      </c>
      <c r="J322" s="200">
        <v>90.490802980432093</v>
      </c>
      <c r="K322" s="75" t="s">
        <v>15</v>
      </c>
    </row>
    <row r="323" spans="1:12" x14ac:dyDescent="0.25">
      <c r="A323" s="195"/>
      <c r="B323" s="196"/>
      <c r="C323" s="197" t="s">
        <v>427</v>
      </c>
      <c r="D323" s="196" t="s">
        <v>425</v>
      </c>
      <c r="E323" s="197" t="s">
        <v>420</v>
      </c>
      <c r="F323" s="196">
        <v>3</v>
      </c>
      <c r="G323" s="198">
        <v>245.66413</v>
      </c>
      <c r="H323" s="196">
        <v>274.714</v>
      </c>
      <c r="I323" s="199">
        <v>91</v>
      </c>
      <c r="J323" s="200">
        <v>90.055248003378068</v>
      </c>
      <c r="K323" s="75" t="s">
        <v>15</v>
      </c>
    </row>
    <row r="324" spans="1:12" x14ac:dyDescent="0.25">
      <c r="A324" s="195"/>
      <c r="B324" s="196"/>
      <c r="C324" s="196" t="s">
        <v>428</v>
      </c>
      <c r="D324" s="196" t="s">
        <v>425</v>
      </c>
      <c r="E324" s="197" t="s">
        <v>420</v>
      </c>
      <c r="F324" s="196">
        <v>3</v>
      </c>
      <c r="G324" s="198">
        <v>253.31272999999999</v>
      </c>
      <c r="H324" s="196">
        <v>274.714</v>
      </c>
      <c r="I324" s="199">
        <v>82.94</v>
      </c>
      <c r="J324" s="200">
        <v>88.501770801633683</v>
      </c>
      <c r="K324" s="75" t="s">
        <v>15</v>
      </c>
    </row>
    <row r="325" spans="1:12" x14ac:dyDescent="0.25">
      <c r="A325" s="51"/>
      <c r="B325" s="51"/>
      <c r="C325" s="51"/>
      <c r="D325" s="51"/>
      <c r="E325" s="52"/>
      <c r="F325" s="51"/>
      <c r="G325" s="53"/>
      <c r="H325" s="51"/>
      <c r="I325" s="54"/>
      <c r="J325" s="55"/>
      <c r="K325" s="56"/>
    </row>
    <row r="326" spans="1:12" x14ac:dyDescent="0.25">
      <c r="A326" s="201"/>
      <c r="B326" s="201"/>
      <c r="C326" s="201" t="s">
        <v>429</v>
      </c>
      <c r="D326" s="201" t="s">
        <v>439</v>
      </c>
      <c r="E326" s="201" t="s">
        <v>430</v>
      </c>
      <c r="F326" s="202">
        <v>2</v>
      </c>
      <c r="G326" s="202">
        <v>363.93853000000001</v>
      </c>
      <c r="H326" s="202">
        <v>377.55081000000001</v>
      </c>
      <c r="I326" s="203">
        <v>96.73</v>
      </c>
      <c r="J326" s="204">
        <f>((G326/H326)*100)*0.6+(I326*0.4)</f>
        <v>96.528749972804988</v>
      </c>
      <c r="K326" s="205" t="s">
        <v>287</v>
      </c>
    </row>
    <row r="327" spans="1:12" x14ac:dyDescent="0.25">
      <c r="A327" s="201"/>
      <c r="B327" s="201"/>
      <c r="C327" s="201" t="s">
        <v>431</v>
      </c>
      <c r="D327" s="201" t="s">
        <v>439</v>
      </c>
      <c r="E327" s="201" t="s">
        <v>430</v>
      </c>
      <c r="F327" s="206">
        <v>2</v>
      </c>
      <c r="G327" s="202">
        <v>375.40762999999998</v>
      </c>
      <c r="H327" s="202">
        <v>377.55081000000001</v>
      </c>
      <c r="I327" s="203">
        <v>87.86</v>
      </c>
      <c r="J327" s="204">
        <f t="shared" ref="J327:J333" si="8">((G327/H327)*100)*0.6+(I327*0.4)</f>
        <v>94.80340796154033</v>
      </c>
      <c r="K327" s="205" t="s">
        <v>90</v>
      </c>
    </row>
    <row r="328" spans="1:12" x14ac:dyDescent="0.25">
      <c r="A328" s="201"/>
      <c r="B328" s="201"/>
      <c r="C328" s="201" t="s">
        <v>432</v>
      </c>
      <c r="D328" s="201" t="s">
        <v>439</v>
      </c>
      <c r="E328" s="201" t="s">
        <v>430</v>
      </c>
      <c r="F328" s="202">
        <v>2</v>
      </c>
      <c r="G328" s="202">
        <v>360.67833000000002</v>
      </c>
      <c r="H328" s="202">
        <v>377.55081000000001</v>
      </c>
      <c r="I328" s="203">
        <v>91.36</v>
      </c>
      <c r="J328" s="204">
        <f t="shared" si="8"/>
        <v>93.86264222460548</v>
      </c>
      <c r="K328" s="205" t="s">
        <v>287</v>
      </c>
    </row>
    <row r="329" spans="1:12" x14ac:dyDescent="0.25">
      <c r="A329" s="201"/>
      <c r="B329" s="201"/>
      <c r="C329" s="201" t="s">
        <v>433</v>
      </c>
      <c r="D329" s="201" t="s">
        <v>439</v>
      </c>
      <c r="E329" s="201" t="s">
        <v>430</v>
      </c>
      <c r="F329" s="201">
        <v>2</v>
      </c>
      <c r="G329" s="202">
        <v>352.4357</v>
      </c>
      <c r="H329" s="202">
        <v>377.55081000000001</v>
      </c>
      <c r="I329" s="203">
        <v>89.26</v>
      </c>
      <c r="J329" s="204">
        <f t="shared" si="8"/>
        <v>91.712731645947201</v>
      </c>
      <c r="K329" s="205" t="s">
        <v>94</v>
      </c>
    </row>
    <row r="330" spans="1:12" x14ac:dyDescent="0.25">
      <c r="A330" s="201"/>
      <c r="B330" s="201"/>
      <c r="C330" s="201" t="s">
        <v>434</v>
      </c>
      <c r="D330" s="201" t="s">
        <v>439</v>
      </c>
      <c r="E330" s="201" t="s">
        <v>430</v>
      </c>
      <c r="F330" s="202">
        <v>2</v>
      </c>
      <c r="G330" s="202">
        <v>354.95675999999997</v>
      </c>
      <c r="H330" s="202">
        <v>377.55081000000001</v>
      </c>
      <c r="I330" s="203">
        <v>87.16</v>
      </c>
      <c r="J330" s="204">
        <f t="shared" si="8"/>
        <v>91.273375998954933</v>
      </c>
      <c r="K330" s="205" t="s">
        <v>146</v>
      </c>
    </row>
    <row r="331" spans="1:12" x14ac:dyDescent="0.25">
      <c r="A331" s="201"/>
      <c r="B331" s="201"/>
      <c r="C331" s="201" t="s">
        <v>435</v>
      </c>
      <c r="D331" s="201" t="s">
        <v>439</v>
      </c>
      <c r="E331" s="201" t="s">
        <v>430</v>
      </c>
      <c r="F331" s="202">
        <v>2</v>
      </c>
      <c r="G331" s="202">
        <v>303.83382</v>
      </c>
      <c r="H331" s="202">
        <v>377.55081000000001</v>
      </c>
      <c r="I331" s="203">
        <v>98.83</v>
      </c>
      <c r="J331" s="204">
        <f t="shared" si="8"/>
        <v>87.816969114488188</v>
      </c>
      <c r="K331" s="205" t="s">
        <v>436</v>
      </c>
    </row>
    <row r="332" spans="1:12" x14ac:dyDescent="0.25">
      <c r="A332" s="201"/>
      <c r="B332" s="201"/>
      <c r="C332" s="201" t="s">
        <v>437</v>
      </c>
      <c r="D332" s="201" t="s">
        <v>439</v>
      </c>
      <c r="E332" s="201" t="s">
        <v>430</v>
      </c>
      <c r="F332" s="202">
        <v>3</v>
      </c>
      <c r="G332" s="202">
        <v>372.33596</v>
      </c>
      <c r="H332" s="207">
        <v>408.61497000000003</v>
      </c>
      <c r="I332" s="203">
        <v>75.260000000000005</v>
      </c>
      <c r="J332" s="204">
        <f t="shared" si="8"/>
        <v>84.77688092749024</v>
      </c>
      <c r="K332" s="205" t="s">
        <v>15</v>
      </c>
    </row>
    <row r="333" spans="1:12" x14ac:dyDescent="0.25">
      <c r="A333" s="201"/>
      <c r="B333" s="201"/>
      <c r="C333" s="201" t="s">
        <v>438</v>
      </c>
      <c r="D333" s="201" t="s">
        <v>439</v>
      </c>
      <c r="E333" s="201" t="s">
        <v>430</v>
      </c>
      <c r="F333" s="202">
        <v>3</v>
      </c>
      <c r="G333" s="202">
        <v>306.90463999999997</v>
      </c>
      <c r="H333" s="207">
        <v>394.95769999999999</v>
      </c>
      <c r="I333" s="203">
        <v>89.5</v>
      </c>
      <c r="J333" s="204">
        <f t="shared" si="8"/>
        <v>82.423419166153735</v>
      </c>
      <c r="K333" s="205" t="s">
        <v>287</v>
      </c>
    </row>
    <row r="334" spans="1:12" x14ac:dyDescent="0.25">
      <c r="A334" s="201"/>
      <c r="B334" s="201"/>
      <c r="C334" s="201"/>
      <c r="D334" s="208"/>
      <c r="E334" s="208"/>
      <c r="F334" s="56"/>
      <c r="G334" s="202"/>
      <c r="H334" s="209"/>
      <c r="I334" s="210"/>
      <c r="J334" s="211"/>
      <c r="K334" s="56"/>
      <c r="L334" s="48" t="s">
        <v>629</v>
      </c>
    </row>
    <row r="335" spans="1:12" s="206" customFormat="1" ht="15" customHeight="1" x14ac:dyDescent="0.3">
      <c r="A335" s="201"/>
      <c r="B335" s="201"/>
      <c r="C335" s="201" t="s">
        <v>440</v>
      </c>
      <c r="D335" s="2" t="s">
        <v>442</v>
      </c>
      <c r="E335" s="40" t="s">
        <v>441</v>
      </c>
      <c r="F335" s="2">
        <v>1</v>
      </c>
      <c r="G335" s="203">
        <v>370.95699999999999</v>
      </c>
      <c r="H335" s="2">
        <v>400.41899999999998</v>
      </c>
      <c r="I335" s="2">
        <v>86.46</v>
      </c>
      <c r="J335" s="2">
        <v>90.164000000000001</v>
      </c>
      <c r="K335" s="75" t="s">
        <v>15</v>
      </c>
      <c r="L335" s="212">
        <v>2</v>
      </c>
    </row>
    <row r="336" spans="1:12" s="206" customFormat="1" ht="15" customHeight="1" x14ac:dyDescent="0.25">
      <c r="A336" s="208"/>
      <c r="B336" s="208"/>
      <c r="C336" s="208"/>
      <c r="D336" s="213"/>
      <c r="E336" s="214"/>
      <c r="F336" s="213"/>
      <c r="G336" s="210"/>
      <c r="H336" s="213"/>
      <c r="I336" s="213"/>
      <c r="J336" s="213"/>
      <c r="K336" s="75"/>
    </row>
    <row r="337" spans="1:12" s="46" customFormat="1" ht="18" customHeight="1" thickBot="1" x14ac:dyDescent="0.3">
      <c r="A337" s="215"/>
      <c r="B337" s="216"/>
      <c r="C337" s="216" t="s">
        <v>443</v>
      </c>
      <c r="D337" s="216" t="s">
        <v>444</v>
      </c>
      <c r="E337" s="217" t="s">
        <v>445</v>
      </c>
      <c r="F337" s="216">
        <v>2</v>
      </c>
      <c r="G337" s="216">
        <v>280.96694000000002</v>
      </c>
      <c r="H337" s="216">
        <v>340.05725000000001</v>
      </c>
      <c r="I337" s="216">
        <v>82.26</v>
      </c>
      <c r="J337" s="216">
        <v>82.48</v>
      </c>
      <c r="K337" s="75" t="s">
        <v>15</v>
      </c>
    </row>
    <row r="338" spans="1:12" s="46" customFormat="1" x14ac:dyDescent="0.25">
      <c r="A338" s="218"/>
      <c r="B338" s="219"/>
      <c r="C338" s="219" t="s">
        <v>446</v>
      </c>
      <c r="D338" s="219" t="s">
        <v>444</v>
      </c>
      <c r="E338" s="220" t="s">
        <v>445</v>
      </c>
      <c r="F338" s="219">
        <v>3</v>
      </c>
      <c r="G338" s="219">
        <v>276.29914000000002</v>
      </c>
      <c r="H338" s="219">
        <v>325.81572</v>
      </c>
      <c r="I338" s="219">
        <v>91.36</v>
      </c>
      <c r="J338" s="221">
        <v>87.43</v>
      </c>
      <c r="K338" s="75" t="s">
        <v>15</v>
      </c>
    </row>
    <row r="339" spans="1:12" s="46" customFormat="1" x14ac:dyDescent="0.25">
      <c r="A339" s="45"/>
      <c r="B339" s="45"/>
      <c r="C339" s="45"/>
      <c r="D339" s="35"/>
      <c r="E339" s="41"/>
      <c r="F339" s="35"/>
      <c r="G339" s="45"/>
      <c r="H339" s="35"/>
      <c r="I339" s="45"/>
      <c r="J339" s="49"/>
      <c r="K339" s="50"/>
      <c r="L339" s="48" t="s">
        <v>629</v>
      </c>
    </row>
    <row r="340" spans="1:12" ht="19.5" x14ac:dyDescent="0.3">
      <c r="A340" s="222"/>
      <c r="B340" s="222"/>
      <c r="C340" s="222" t="s">
        <v>447</v>
      </c>
      <c r="D340" s="2" t="s">
        <v>448</v>
      </c>
      <c r="E340" s="40" t="s">
        <v>449</v>
      </c>
      <c r="F340" s="2">
        <v>1</v>
      </c>
      <c r="G340" s="223">
        <v>474.45</v>
      </c>
      <c r="H340" s="2">
        <v>478.77</v>
      </c>
      <c r="I340" s="223">
        <v>94.16</v>
      </c>
      <c r="J340" s="224">
        <f t="shared" ref="J340:J363" si="9">((G340/H340)*100)*0.6+(I340*0.4)</f>
        <v>97.122612695031023</v>
      </c>
      <c r="K340" s="47" t="s">
        <v>90</v>
      </c>
      <c r="L340" s="294">
        <v>2</v>
      </c>
    </row>
    <row r="341" spans="1:12" ht="19.5" x14ac:dyDescent="0.3">
      <c r="A341" s="225"/>
      <c r="B341" s="225"/>
      <c r="C341" s="225" t="s">
        <v>450</v>
      </c>
      <c r="D341" s="226" t="s">
        <v>448</v>
      </c>
      <c r="E341" s="227" t="s">
        <v>449</v>
      </c>
      <c r="F341" s="226">
        <v>1</v>
      </c>
      <c r="G341" s="228">
        <v>469.19</v>
      </c>
      <c r="H341" s="226">
        <v>478.77</v>
      </c>
      <c r="I341" s="229">
        <v>93.23</v>
      </c>
      <c r="J341" s="230">
        <f t="shared" si="9"/>
        <v>96.09142352277712</v>
      </c>
      <c r="K341" s="293" t="s">
        <v>90</v>
      </c>
      <c r="L341" s="294">
        <v>2</v>
      </c>
    </row>
    <row r="342" spans="1:12" ht="19.5" x14ac:dyDescent="0.3">
      <c r="A342" s="225"/>
      <c r="B342" s="225"/>
      <c r="C342" s="225" t="s">
        <v>451</v>
      </c>
      <c r="D342" s="2" t="s">
        <v>448</v>
      </c>
      <c r="E342" s="40" t="s">
        <v>449</v>
      </c>
      <c r="F342" s="2">
        <v>1</v>
      </c>
      <c r="G342" s="228">
        <v>468.92</v>
      </c>
      <c r="H342" s="2">
        <v>478.77</v>
      </c>
      <c r="I342" s="229">
        <v>93.23</v>
      </c>
      <c r="J342" s="224">
        <f t="shared" si="9"/>
        <v>96.057586816216556</v>
      </c>
      <c r="K342" s="47" t="s">
        <v>15</v>
      </c>
      <c r="L342" s="294">
        <v>2</v>
      </c>
    </row>
    <row r="343" spans="1:12" ht="19.5" x14ac:dyDescent="0.3">
      <c r="A343" s="225"/>
      <c r="B343" s="225"/>
      <c r="C343" s="225" t="s">
        <v>452</v>
      </c>
      <c r="D343" s="2" t="s">
        <v>448</v>
      </c>
      <c r="E343" s="40" t="s">
        <v>449</v>
      </c>
      <c r="F343" s="2">
        <v>1</v>
      </c>
      <c r="G343" s="228">
        <v>470.54</v>
      </c>
      <c r="H343" s="2">
        <v>478.77</v>
      </c>
      <c r="I343" s="229">
        <v>92.3</v>
      </c>
      <c r="J343" s="224">
        <f t="shared" si="9"/>
        <v>95.888607055579939</v>
      </c>
      <c r="K343" s="47" t="s">
        <v>15</v>
      </c>
      <c r="L343" s="294">
        <v>2</v>
      </c>
    </row>
    <row r="344" spans="1:12" ht="19.5" x14ac:dyDescent="0.3">
      <c r="A344" s="225"/>
      <c r="B344" s="225"/>
      <c r="C344" s="225" t="s">
        <v>453</v>
      </c>
      <c r="D344" s="2" t="s">
        <v>448</v>
      </c>
      <c r="E344" s="40" t="s">
        <v>449</v>
      </c>
      <c r="F344" s="2">
        <v>1</v>
      </c>
      <c r="G344" s="228">
        <v>454.95</v>
      </c>
      <c r="H344" s="2">
        <v>478.77</v>
      </c>
      <c r="I344" s="229">
        <v>96.96</v>
      </c>
      <c r="J344" s="224">
        <f t="shared" si="9"/>
        <v>95.798850554546021</v>
      </c>
      <c r="K344" s="47" t="s">
        <v>38</v>
      </c>
      <c r="L344" s="294">
        <v>2</v>
      </c>
    </row>
    <row r="345" spans="1:12" ht="19.5" x14ac:dyDescent="0.3">
      <c r="A345" s="225"/>
      <c r="B345" s="225"/>
      <c r="C345" s="225" t="s">
        <v>454</v>
      </c>
      <c r="D345" s="2" t="s">
        <v>448</v>
      </c>
      <c r="E345" s="40" t="s">
        <v>449</v>
      </c>
      <c r="F345" s="2">
        <v>1</v>
      </c>
      <c r="G345" s="228">
        <v>454.9</v>
      </c>
      <c r="H345" s="2">
        <v>478.77</v>
      </c>
      <c r="I345" s="229">
        <v>96.96</v>
      </c>
      <c r="J345" s="224">
        <f t="shared" si="9"/>
        <v>95.79258449777555</v>
      </c>
      <c r="K345" s="47" t="s">
        <v>146</v>
      </c>
      <c r="L345" s="294">
        <v>2</v>
      </c>
    </row>
    <row r="346" spans="1:12" ht="19.5" x14ac:dyDescent="0.3">
      <c r="A346" s="225"/>
      <c r="B346" s="225"/>
      <c r="C346" s="225" t="s">
        <v>455</v>
      </c>
      <c r="D346" s="2" t="s">
        <v>448</v>
      </c>
      <c r="E346" s="40" t="s">
        <v>449</v>
      </c>
      <c r="F346" s="2">
        <v>1</v>
      </c>
      <c r="G346" s="228">
        <v>468.1</v>
      </c>
      <c r="H346" s="2">
        <v>478.77</v>
      </c>
      <c r="I346" s="229">
        <v>92.76</v>
      </c>
      <c r="J346" s="224">
        <f t="shared" si="9"/>
        <v>95.766823485180794</v>
      </c>
      <c r="K346" s="47" t="s">
        <v>436</v>
      </c>
      <c r="L346" s="294">
        <v>2</v>
      </c>
    </row>
    <row r="347" spans="1:12" ht="19.5" x14ac:dyDescent="0.3">
      <c r="A347" s="225"/>
      <c r="B347" s="225"/>
      <c r="C347" s="225" t="s">
        <v>456</v>
      </c>
      <c r="D347" s="2" t="s">
        <v>448</v>
      </c>
      <c r="E347" s="40" t="s">
        <v>449</v>
      </c>
      <c r="F347" s="2">
        <v>1</v>
      </c>
      <c r="G347" s="228">
        <v>459.16</v>
      </c>
      <c r="H347" s="2">
        <v>478.77</v>
      </c>
      <c r="I347" s="229">
        <v>95.1</v>
      </c>
      <c r="J347" s="224">
        <f t="shared" si="9"/>
        <v>95.582452534619961</v>
      </c>
      <c r="K347" s="47" t="s">
        <v>457</v>
      </c>
      <c r="L347" s="294">
        <v>2</v>
      </c>
    </row>
    <row r="348" spans="1:12" ht="19.5" x14ac:dyDescent="0.3">
      <c r="A348" s="225"/>
      <c r="B348" s="225"/>
      <c r="C348" s="225" t="s">
        <v>458</v>
      </c>
      <c r="D348" s="2" t="s">
        <v>448</v>
      </c>
      <c r="E348" s="40" t="s">
        <v>449</v>
      </c>
      <c r="F348" s="2">
        <v>1</v>
      </c>
      <c r="G348" s="228">
        <v>466.66</v>
      </c>
      <c r="H348" s="2">
        <v>494.03</v>
      </c>
      <c r="I348" s="229">
        <v>93.93</v>
      </c>
      <c r="J348" s="224">
        <f t="shared" si="9"/>
        <v>94.2479103698156</v>
      </c>
      <c r="K348" s="47" t="s">
        <v>298</v>
      </c>
      <c r="L348" s="294">
        <v>3</v>
      </c>
    </row>
    <row r="349" spans="1:12" ht="19.5" x14ac:dyDescent="0.3">
      <c r="A349" s="225"/>
      <c r="B349" s="225"/>
      <c r="C349" s="225" t="s">
        <v>459</v>
      </c>
      <c r="D349" s="2" t="s">
        <v>448</v>
      </c>
      <c r="E349" s="40" t="s">
        <v>449</v>
      </c>
      <c r="F349" s="2">
        <v>1</v>
      </c>
      <c r="G349" s="228">
        <v>461.98</v>
      </c>
      <c r="H349" s="2">
        <v>473.27</v>
      </c>
      <c r="I349" s="229">
        <v>88.8</v>
      </c>
      <c r="J349" s="224">
        <f t="shared" si="9"/>
        <v>94.088681725019541</v>
      </c>
      <c r="K349" s="47" t="s">
        <v>460</v>
      </c>
      <c r="L349" s="294">
        <v>3</v>
      </c>
    </row>
    <row r="350" spans="1:12" ht="19.5" x14ac:dyDescent="0.3">
      <c r="A350" s="225"/>
      <c r="B350" s="225"/>
      <c r="C350" s="225" t="s">
        <v>461</v>
      </c>
      <c r="D350" s="2" t="s">
        <v>448</v>
      </c>
      <c r="E350" s="40" t="s">
        <v>449</v>
      </c>
      <c r="F350" s="2">
        <v>1</v>
      </c>
      <c r="G350" s="228">
        <v>442.5</v>
      </c>
      <c r="H350" s="2">
        <v>473.27</v>
      </c>
      <c r="I350" s="229">
        <v>93</v>
      </c>
      <c r="J350" s="224">
        <f t="shared" si="9"/>
        <v>93.299055507427056</v>
      </c>
      <c r="K350" s="47" t="s">
        <v>462</v>
      </c>
      <c r="L350" s="294">
        <v>3</v>
      </c>
    </row>
    <row r="351" spans="1:12" ht="19.5" x14ac:dyDescent="0.3">
      <c r="A351" s="225"/>
      <c r="B351" s="225"/>
      <c r="C351" s="225" t="s">
        <v>463</v>
      </c>
      <c r="D351" s="2" t="s">
        <v>448</v>
      </c>
      <c r="E351" s="40" t="s">
        <v>449</v>
      </c>
      <c r="F351" s="2">
        <v>1</v>
      </c>
      <c r="G351" s="228">
        <v>453.15</v>
      </c>
      <c r="H351" s="2">
        <v>473.27</v>
      </c>
      <c r="I351" s="229">
        <v>88.41</v>
      </c>
      <c r="J351" s="224">
        <f t="shared" si="9"/>
        <v>92.813236165402401</v>
      </c>
      <c r="K351" s="47" t="s">
        <v>464</v>
      </c>
      <c r="L351" s="294">
        <v>3</v>
      </c>
    </row>
    <row r="352" spans="1:12" ht="19.5" x14ac:dyDescent="0.3">
      <c r="A352" s="225"/>
      <c r="B352" s="225"/>
      <c r="C352" s="225" t="s">
        <v>465</v>
      </c>
      <c r="D352" s="2" t="s">
        <v>448</v>
      </c>
      <c r="E352" s="40" t="s">
        <v>449</v>
      </c>
      <c r="F352" s="2">
        <v>1</v>
      </c>
      <c r="G352" s="228">
        <v>443.78</v>
      </c>
      <c r="H352" s="2">
        <v>494.03</v>
      </c>
      <c r="I352" s="229">
        <v>95.33</v>
      </c>
      <c r="J352" s="224">
        <f t="shared" si="9"/>
        <v>92.02913175313239</v>
      </c>
      <c r="K352" s="47" t="s">
        <v>94</v>
      </c>
      <c r="L352" s="294">
        <v>3</v>
      </c>
    </row>
    <row r="353" spans="1:12" ht="19.5" x14ac:dyDescent="0.3">
      <c r="A353" s="225"/>
      <c r="B353" s="225"/>
      <c r="C353" s="225" t="s">
        <v>466</v>
      </c>
      <c r="D353" s="2" t="s">
        <v>448</v>
      </c>
      <c r="E353" s="40" t="s">
        <v>449</v>
      </c>
      <c r="F353" s="2">
        <v>1</v>
      </c>
      <c r="G353" s="228">
        <v>463.4</v>
      </c>
      <c r="H353" s="2">
        <v>494.03</v>
      </c>
      <c r="I353" s="229">
        <v>89.03</v>
      </c>
      <c r="J353" s="224">
        <f t="shared" si="9"/>
        <v>91.891982996983984</v>
      </c>
      <c r="K353" s="47" t="s">
        <v>146</v>
      </c>
      <c r="L353" s="294">
        <v>3</v>
      </c>
    </row>
    <row r="354" spans="1:12" ht="19.5" x14ac:dyDescent="0.3">
      <c r="A354" s="225"/>
      <c r="B354" s="225"/>
      <c r="C354" s="225" t="s">
        <v>467</v>
      </c>
      <c r="D354" s="2" t="s">
        <v>448</v>
      </c>
      <c r="E354" s="40" t="s">
        <v>449</v>
      </c>
      <c r="F354" s="2">
        <v>1</v>
      </c>
      <c r="G354" s="228">
        <v>461.72</v>
      </c>
      <c r="H354" s="2">
        <v>473.27</v>
      </c>
      <c r="I354" s="229">
        <v>83.2</v>
      </c>
      <c r="J354" s="224">
        <f t="shared" si="9"/>
        <v>91.815719568111234</v>
      </c>
      <c r="K354" s="47" t="s">
        <v>436</v>
      </c>
      <c r="L354" s="294">
        <v>3</v>
      </c>
    </row>
    <row r="355" spans="1:12" ht="19.5" x14ac:dyDescent="0.3">
      <c r="A355" s="225"/>
      <c r="B355" s="225"/>
      <c r="C355" s="225" t="s">
        <v>468</v>
      </c>
      <c r="D355" s="2" t="s">
        <v>448</v>
      </c>
      <c r="E355" s="40" t="s">
        <v>449</v>
      </c>
      <c r="F355" s="2">
        <v>1</v>
      </c>
      <c r="G355" s="228">
        <v>432.13</v>
      </c>
      <c r="H355" s="2">
        <v>473.27</v>
      </c>
      <c r="I355" s="229">
        <v>90.2</v>
      </c>
      <c r="J355" s="224">
        <f t="shared" si="9"/>
        <v>90.864372556891425</v>
      </c>
      <c r="K355" s="47" t="s">
        <v>457</v>
      </c>
      <c r="L355" s="294">
        <v>3</v>
      </c>
    </row>
    <row r="356" spans="1:12" ht="19.5" x14ac:dyDescent="0.3">
      <c r="A356" s="225"/>
      <c r="B356" s="225"/>
      <c r="C356" s="225" t="s">
        <v>469</v>
      </c>
      <c r="D356" s="2" t="s">
        <v>448</v>
      </c>
      <c r="E356" s="40" t="s">
        <v>449</v>
      </c>
      <c r="F356" s="2">
        <v>1</v>
      </c>
      <c r="G356" s="228">
        <v>448.87</v>
      </c>
      <c r="H356" s="2">
        <v>494.03</v>
      </c>
      <c r="I356" s="229">
        <v>91.83</v>
      </c>
      <c r="J356" s="224">
        <f t="shared" si="9"/>
        <v>91.247312835252927</v>
      </c>
      <c r="K356" s="47" t="s">
        <v>298</v>
      </c>
      <c r="L356" s="294">
        <v>4</v>
      </c>
    </row>
    <row r="357" spans="1:12" ht="19.5" x14ac:dyDescent="0.3">
      <c r="A357" s="225"/>
      <c r="B357" s="225"/>
      <c r="C357" s="225" t="s">
        <v>470</v>
      </c>
      <c r="D357" s="2" t="s">
        <v>448</v>
      </c>
      <c r="E357" s="40" t="s">
        <v>449</v>
      </c>
      <c r="F357" s="2">
        <v>1</v>
      </c>
      <c r="G357" s="228">
        <v>468.08</v>
      </c>
      <c r="H357" s="2">
        <v>494.03</v>
      </c>
      <c r="I357" s="229">
        <v>85.76</v>
      </c>
      <c r="J357" s="224">
        <f t="shared" si="9"/>
        <v>91.152369532214635</v>
      </c>
      <c r="K357" s="47" t="s">
        <v>460</v>
      </c>
      <c r="L357" s="294">
        <v>4</v>
      </c>
    </row>
    <row r="358" spans="1:12" ht="19.5" x14ac:dyDescent="0.3">
      <c r="A358" s="225"/>
      <c r="B358" s="225"/>
      <c r="C358" s="225" t="s">
        <v>471</v>
      </c>
      <c r="D358" s="2" t="s">
        <v>448</v>
      </c>
      <c r="E358" s="40" t="s">
        <v>449</v>
      </c>
      <c r="F358" s="2">
        <v>1</v>
      </c>
      <c r="G358" s="228">
        <v>459.4</v>
      </c>
      <c r="H358" s="2">
        <v>494.03</v>
      </c>
      <c r="I358" s="229">
        <v>83.66</v>
      </c>
      <c r="J358" s="224">
        <f t="shared" si="9"/>
        <v>89.258182539521897</v>
      </c>
      <c r="K358" s="47" t="s">
        <v>462</v>
      </c>
      <c r="L358" s="294">
        <v>4</v>
      </c>
    </row>
    <row r="359" spans="1:12" ht="19.5" x14ac:dyDescent="0.3">
      <c r="A359" s="225"/>
      <c r="B359" s="225"/>
      <c r="C359" s="225" t="s">
        <v>472</v>
      </c>
      <c r="D359" s="2" t="s">
        <v>448</v>
      </c>
      <c r="E359" s="40" t="s">
        <v>449</v>
      </c>
      <c r="F359" s="2">
        <v>1</v>
      </c>
      <c r="G359" s="228">
        <v>469.52</v>
      </c>
      <c r="H359" s="2">
        <v>494.03</v>
      </c>
      <c r="I359" s="229">
        <v>79.16</v>
      </c>
      <c r="J359" s="224">
        <f t="shared" si="9"/>
        <v>88.687257696901</v>
      </c>
      <c r="K359" s="47" t="s">
        <v>464</v>
      </c>
      <c r="L359" s="294">
        <v>4</v>
      </c>
    </row>
    <row r="360" spans="1:12" ht="19.5" x14ac:dyDescent="0.3">
      <c r="A360" s="225"/>
      <c r="B360" s="225"/>
      <c r="C360" s="225" t="s">
        <v>473</v>
      </c>
      <c r="D360" s="2" t="s">
        <v>448</v>
      </c>
      <c r="E360" s="40" t="s">
        <v>449</v>
      </c>
      <c r="F360" s="2">
        <v>1</v>
      </c>
      <c r="G360" s="228">
        <v>460.93</v>
      </c>
      <c r="H360" s="2">
        <v>494.03</v>
      </c>
      <c r="I360" s="229">
        <v>80.16</v>
      </c>
      <c r="J360" s="224">
        <f t="shared" si="9"/>
        <v>88.044001214501151</v>
      </c>
      <c r="K360" s="47" t="s">
        <v>38</v>
      </c>
      <c r="L360" s="294">
        <v>4</v>
      </c>
    </row>
    <row r="361" spans="1:12" ht="19.5" x14ac:dyDescent="0.3">
      <c r="A361" s="225"/>
      <c r="B361" s="225"/>
      <c r="C361" s="225" t="s">
        <v>474</v>
      </c>
      <c r="D361" s="2" t="s">
        <v>448</v>
      </c>
      <c r="E361" s="40" t="s">
        <v>449</v>
      </c>
      <c r="F361" s="2">
        <v>1</v>
      </c>
      <c r="G361" s="228">
        <v>457.29</v>
      </c>
      <c r="H361" s="2">
        <v>494.03</v>
      </c>
      <c r="I361" s="229">
        <v>78.3</v>
      </c>
      <c r="J361" s="224">
        <f t="shared" si="9"/>
        <v>86.857922798210637</v>
      </c>
      <c r="K361" s="47" t="s">
        <v>146</v>
      </c>
      <c r="L361" s="294">
        <v>4</v>
      </c>
    </row>
    <row r="362" spans="1:12" ht="19.5" x14ac:dyDescent="0.3">
      <c r="A362" s="225"/>
      <c r="B362" s="225"/>
      <c r="C362" s="225" t="s">
        <v>475</v>
      </c>
      <c r="D362" s="2" t="s">
        <v>448</v>
      </c>
      <c r="E362" s="40" t="s">
        <v>449</v>
      </c>
      <c r="F362" s="2">
        <v>1</v>
      </c>
      <c r="G362" s="228">
        <v>442.85</v>
      </c>
      <c r="H362" s="2">
        <v>494.03</v>
      </c>
      <c r="I362" s="229">
        <v>75.260000000000005</v>
      </c>
      <c r="J362" s="224">
        <f t="shared" si="9"/>
        <v>83.888183146772462</v>
      </c>
      <c r="K362" s="47" t="s">
        <v>436</v>
      </c>
      <c r="L362" s="294">
        <v>4</v>
      </c>
    </row>
    <row r="363" spans="1:12" ht="19.5" x14ac:dyDescent="0.3">
      <c r="A363" s="225"/>
      <c r="B363" s="225"/>
      <c r="C363" s="225" t="s">
        <v>476</v>
      </c>
      <c r="D363" s="2" t="s">
        <v>448</v>
      </c>
      <c r="E363" s="40" t="s">
        <v>449</v>
      </c>
      <c r="F363" s="2">
        <v>1</v>
      </c>
      <c r="G363" s="228">
        <v>435.44</v>
      </c>
      <c r="H363" s="2">
        <v>494.03</v>
      </c>
      <c r="I363" s="229">
        <v>77.13</v>
      </c>
      <c r="J363" s="224">
        <f t="shared" si="9"/>
        <v>83.736237799323931</v>
      </c>
      <c r="K363" s="47" t="s">
        <v>457</v>
      </c>
      <c r="L363" s="294">
        <v>4</v>
      </c>
    </row>
    <row r="364" spans="1:12" ht="16.5" thickBot="1" x14ac:dyDescent="0.3">
      <c r="A364" s="44"/>
      <c r="B364" s="44"/>
      <c r="C364" s="44"/>
      <c r="D364" s="226"/>
      <c r="E364" s="227"/>
      <c r="F364" s="226"/>
      <c r="G364" s="232"/>
      <c r="H364" s="226"/>
      <c r="I364" s="232"/>
      <c r="J364" s="230"/>
      <c r="K364" s="231"/>
    </row>
    <row r="365" spans="1:12" ht="16.5" thickBot="1" x14ac:dyDescent="0.3">
      <c r="A365" s="233"/>
      <c r="B365" s="234"/>
      <c r="C365" s="235" t="s">
        <v>477</v>
      </c>
      <c r="D365" s="234" t="s">
        <v>487</v>
      </c>
      <c r="E365" s="236" t="s">
        <v>478</v>
      </c>
      <c r="F365" s="234">
        <v>2</v>
      </c>
      <c r="G365" s="234">
        <v>336.86804000000001</v>
      </c>
      <c r="H365" s="234">
        <v>368.55975000000001</v>
      </c>
      <c r="I365" s="237">
        <v>91.83</v>
      </c>
      <c r="J365" s="238">
        <f t="shared" ref="J365:J373" si="10">((G365/H365)*100)*(0.6)+(I365*0.4)</f>
        <v>91.572720941448438</v>
      </c>
      <c r="K365" s="239" t="s">
        <v>15</v>
      </c>
    </row>
    <row r="366" spans="1:12" ht="16.5" thickBot="1" x14ac:dyDescent="0.3">
      <c r="A366" s="218"/>
      <c r="B366" s="219"/>
      <c r="C366" s="240" t="s">
        <v>479</v>
      </c>
      <c r="D366" s="234" t="s">
        <v>487</v>
      </c>
      <c r="E366" s="220" t="s">
        <v>478</v>
      </c>
      <c r="F366" s="219">
        <v>2</v>
      </c>
      <c r="G366" s="219">
        <v>337.99545999999998</v>
      </c>
      <c r="H366" s="219">
        <v>368.55975000000001</v>
      </c>
      <c r="I366" s="241">
        <v>84.13</v>
      </c>
      <c r="J366" s="242">
        <f t="shared" si="10"/>
        <v>88.676260245455452</v>
      </c>
      <c r="K366" s="243" t="s">
        <v>15</v>
      </c>
    </row>
    <row r="367" spans="1:12" ht="16.5" thickBot="1" x14ac:dyDescent="0.3">
      <c r="A367" s="218"/>
      <c r="B367" s="219"/>
      <c r="C367" s="244" t="s">
        <v>480</v>
      </c>
      <c r="D367" s="234" t="s">
        <v>487</v>
      </c>
      <c r="E367" s="220" t="s">
        <v>478</v>
      </c>
      <c r="F367" s="219">
        <v>2</v>
      </c>
      <c r="G367" s="242">
        <v>322.20647000000002</v>
      </c>
      <c r="H367" s="219">
        <v>368.55975000000001</v>
      </c>
      <c r="I367" s="241">
        <v>88.8</v>
      </c>
      <c r="J367" s="242">
        <f t="shared" si="10"/>
        <v>87.973878102532908</v>
      </c>
      <c r="K367" s="243" t="s">
        <v>313</v>
      </c>
    </row>
    <row r="368" spans="1:12" ht="16.5" thickBot="1" x14ac:dyDescent="0.3">
      <c r="A368" s="215"/>
      <c r="B368" s="216"/>
      <c r="C368" s="245" t="s">
        <v>481</v>
      </c>
      <c r="D368" s="234" t="s">
        <v>487</v>
      </c>
      <c r="E368" s="217" t="s">
        <v>478</v>
      </c>
      <c r="F368" s="216">
        <v>2</v>
      </c>
      <c r="G368" s="216">
        <v>309.10316999999998</v>
      </c>
      <c r="H368" s="216">
        <v>368.55975000000001</v>
      </c>
      <c r="I368" s="246">
        <v>93.7</v>
      </c>
      <c r="J368" s="247">
        <f t="shared" si="10"/>
        <v>87.800715162195559</v>
      </c>
      <c r="K368" s="248" t="s">
        <v>315</v>
      </c>
    </row>
    <row r="369" spans="1:11" ht="16.5" thickBot="1" x14ac:dyDescent="0.3">
      <c r="A369" s="249"/>
      <c r="B369" s="43"/>
      <c r="C369" s="250"/>
      <c r="D369" s="234"/>
      <c r="E369" s="251"/>
      <c r="F369" s="43"/>
      <c r="G369" s="43"/>
      <c r="H369" s="43"/>
      <c r="I369" s="252"/>
      <c r="J369" s="253"/>
      <c r="K369" s="254"/>
    </row>
    <row r="370" spans="1:11" ht="16.5" thickBot="1" x14ac:dyDescent="0.3">
      <c r="A370" s="233"/>
      <c r="B370" s="234"/>
      <c r="C370" s="255" t="s">
        <v>482</v>
      </c>
      <c r="D370" s="234" t="s">
        <v>487</v>
      </c>
      <c r="E370" s="236" t="s">
        <v>483</v>
      </c>
      <c r="F370" s="234">
        <v>2</v>
      </c>
      <c r="G370" s="234">
        <v>251.51718</v>
      </c>
      <c r="H370" s="234">
        <v>314.03465</v>
      </c>
      <c r="I370" s="237">
        <v>86</v>
      </c>
      <c r="J370" s="238">
        <f t="shared" si="10"/>
        <v>82.455304725131441</v>
      </c>
      <c r="K370" s="239" t="s">
        <v>15</v>
      </c>
    </row>
    <row r="371" spans="1:11" ht="16.5" thickBot="1" x14ac:dyDescent="0.3">
      <c r="A371" s="218"/>
      <c r="B371" s="219"/>
      <c r="C371" s="244" t="s">
        <v>484</v>
      </c>
      <c r="D371" s="234" t="s">
        <v>487</v>
      </c>
      <c r="E371" s="220" t="s">
        <v>483</v>
      </c>
      <c r="F371" s="219">
        <v>2</v>
      </c>
      <c r="G371" s="219">
        <v>246.88623999999999</v>
      </c>
      <c r="H371" s="219">
        <v>314.03465</v>
      </c>
      <c r="I371" s="241">
        <v>83.9</v>
      </c>
      <c r="J371" s="242">
        <f t="shared" si="10"/>
        <v>80.730509368950209</v>
      </c>
      <c r="K371" s="243" t="s">
        <v>15</v>
      </c>
    </row>
    <row r="372" spans="1:11" ht="16.5" thickBot="1" x14ac:dyDescent="0.3">
      <c r="A372" s="218"/>
      <c r="B372" s="219"/>
      <c r="C372" s="240" t="s">
        <v>485</v>
      </c>
      <c r="D372" s="234" t="s">
        <v>487</v>
      </c>
      <c r="E372" s="220" t="s">
        <v>483</v>
      </c>
      <c r="F372" s="219">
        <v>2</v>
      </c>
      <c r="G372" s="219">
        <v>251.02302</v>
      </c>
      <c r="H372" s="219">
        <v>314.03465</v>
      </c>
      <c r="I372" s="241">
        <v>78.06</v>
      </c>
      <c r="J372" s="242">
        <f t="shared" si="10"/>
        <v>79.184889666156266</v>
      </c>
      <c r="K372" s="243" t="s">
        <v>94</v>
      </c>
    </row>
    <row r="373" spans="1:11" x14ac:dyDescent="0.25">
      <c r="A373" s="256"/>
      <c r="B373" s="35"/>
      <c r="C373" s="36" t="s">
        <v>486</v>
      </c>
      <c r="D373" s="257" t="s">
        <v>487</v>
      </c>
      <c r="E373" s="41" t="s">
        <v>483</v>
      </c>
      <c r="F373" s="35">
        <v>2</v>
      </c>
      <c r="G373" s="35">
        <v>230.80599000000001</v>
      </c>
      <c r="H373" s="35">
        <v>314.03465</v>
      </c>
      <c r="I373" s="37">
        <v>84.13</v>
      </c>
      <c r="J373" s="38">
        <f t="shared" si="10"/>
        <v>77.750189164794392</v>
      </c>
      <c r="K373" s="258" t="s">
        <v>146</v>
      </c>
    </row>
    <row r="374" spans="1:11" x14ac:dyDescent="0.25">
      <c r="A374" s="42"/>
      <c r="B374" s="35"/>
      <c r="C374" s="36"/>
      <c r="D374" s="43"/>
      <c r="E374" s="41"/>
      <c r="F374" s="35"/>
      <c r="G374" s="35"/>
      <c r="H374" s="35"/>
      <c r="I374" s="37"/>
      <c r="J374" s="38"/>
      <c r="K374" s="259"/>
    </row>
    <row r="375" spans="1:11" x14ac:dyDescent="0.25">
      <c r="A375" s="2"/>
      <c r="B375" s="2"/>
      <c r="C375" s="2" t="s">
        <v>489</v>
      </c>
      <c r="D375" s="2" t="s">
        <v>488</v>
      </c>
      <c r="E375" s="40" t="s">
        <v>490</v>
      </c>
      <c r="F375" s="2">
        <v>2</v>
      </c>
      <c r="G375" s="2">
        <v>276.33</v>
      </c>
      <c r="H375" s="2">
        <v>313.18182000000002</v>
      </c>
      <c r="I375" s="2">
        <v>87.63</v>
      </c>
      <c r="J375" s="2">
        <v>87.99185455477587</v>
      </c>
      <c r="K375" s="2" t="s">
        <v>15</v>
      </c>
    </row>
    <row r="376" spans="1:11" x14ac:dyDescent="0.25">
      <c r="A376" s="2"/>
      <c r="B376" s="2"/>
      <c r="C376" s="2" t="s">
        <v>491</v>
      </c>
      <c r="D376" s="2" t="s">
        <v>488</v>
      </c>
      <c r="E376" s="40" t="s">
        <v>490</v>
      </c>
      <c r="F376" s="2">
        <v>2</v>
      </c>
      <c r="G376" s="2">
        <v>285.44499999999999</v>
      </c>
      <c r="H376" s="2">
        <v>313.18182000000002</v>
      </c>
      <c r="I376" s="2">
        <v>80.400000000000006</v>
      </c>
      <c r="J376" s="2">
        <v>86.846124501096511</v>
      </c>
      <c r="K376" s="2" t="s">
        <v>15</v>
      </c>
    </row>
    <row r="377" spans="1:11" x14ac:dyDescent="0.25">
      <c r="A377" s="2"/>
      <c r="B377" s="2"/>
      <c r="C377" s="2" t="s">
        <v>492</v>
      </c>
      <c r="D377" s="2" t="s">
        <v>488</v>
      </c>
      <c r="E377" s="40" t="s">
        <v>490</v>
      </c>
      <c r="F377" s="2">
        <v>2</v>
      </c>
      <c r="G377" s="2">
        <v>270</v>
      </c>
      <c r="H377" s="2">
        <v>313.18182000000002</v>
      </c>
      <c r="I377" s="2">
        <v>84.83</v>
      </c>
      <c r="J377" s="2">
        <v>85.65914048344186</v>
      </c>
      <c r="K377" s="2" t="s">
        <v>15</v>
      </c>
    </row>
    <row r="378" spans="1:11" x14ac:dyDescent="0.25">
      <c r="A378" s="2"/>
      <c r="B378" s="2"/>
      <c r="C378" s="2" t="s">
        <v>493</v>
      </c>
      <c r="D378" s="2" t="s">
        <v>488</v>
      </c>
      <c r="E378" s="40" t="s">
        <v>490</v>
      </c>
      <c r="F378" s="2">
        <v>2</v>
      </c>
      <c r="G378" s="2">
        <v>281.27199999999999</v>
      </c>
      <c r="H378" s="2">
        <v>313.18182000000002</v>
      </c>
      <c r="I378" s="2">
        <v>77.36</v>
      </c>
      <c r="J378" s="2">
        <v>84.830652807624659</v>
      </c>
      <c r="K378" s="2" t="s">
        <v>38</v>
      </c>
    </row>
    <row r="379" spans="1:11" x14ac:dyDescent="0.25">
      <c r="A379" s="2"/>
      <c r="B379" s="2"/>
      <c r="C379" s="2" t="s">
        <v>494</v>
      </c>
      <c r="D379" s="2" t="s">
        <v>488</v>
      </c>
      <c r="E379" s="40" t="s">
        <v>490</v>
      </c>
      <c r="F379" s="2">
        <v>2</v>
      </c>
      <c r="G379" s="2">
        <v>270</v>
      </c>
      <c r="H379" s="2">
        <v>313.18182000000002</v>
      </c>
      <c r="I379" s="2">
        <v>79.7</v>
      </c>
      <c r="J379" s="2">
        <v>83.607140483441853</v>
      </c>
      <c r="K379" s="2" t="s">
        <v>40</v>
      </c>
    </row>
    <row r="380" spans="1:11" x14ac:dyDescent="0.25">
      <c r="A380" s="2"/>
      <c r="B380" s="2"/>
      <c r="C380" s="2" t="s">
        <v>495</v>
      </c>
      <c r="D380" s="2" t="s">
        <v>488</v>
      </c>
      <c r="E380" s="40" t="s">
        <v>490</v>
      </c>
      <c r="F380" s="2">
        <v>2</v>
      </c>
      <c r="G380" s="2">
        <v>242.74</v>
      </c>
      <c r="H380" s="2">
        <v>313.18182000000002</v>
      </c>
      <c r="I380" s="2">
        <v>81.099999999999994</v>
      </c>
      <c r="J380" s="2">
        <v>78.944615114632128</v>
      </c>
      <c r="K380" s="2" t="s">
        <v>42</v>
      </c>
    </row>
    <row r="381" spans="1:11" x14ac:dyDescent="0.25">
      <c r="A381" s="2"/>
      <c r="B381" s="2"/>
      <c r="C381" s="2"/>
      <c r="D381" s="2"/>
      <c r="E381" s="40"/>
      <c r="F381" s="2"/>
      <c r="G381" s="2"/>
      <c r="H381" s="2"/>
      <c r="I381" s="2"/>
      <c r="J381" s="2"/>
      <c r="K381" s="2"/>
    </row>
    <row r="382" spans="1:11" x14ac:dyDescent="0.25">
      <c r="A382" s="2"/>
      <c r="B382" s="2"/>
      <c r="C382" s="2" t="s">
        <v>527</v>
      </c>
      <c r="D382" s="2" t="s">
        <v>488</v>
      </c>
      <c r="E382" s="40" t="s">
        <v>529</v>
      </c>
      <c r="F382" s="2">
        <v>2</v>
      </c>
      <c r="G382" s="2">
        <v>276.43</v>
      </c>
      <c r="H382" s="2">
        <v>313.18</v>
      </c>
      <c r="I382" s="2">
        <v>76.239999999999995</v>
      </c>
      <c r="J382" s="2">
        <v>83.451999999999998</v>
      </c>
      <c r="K382" s="2" t="s">
        <v>15</v>
      </c>
    </row>
    <row r="383" spans="1:11" x14ac:dyDescent="0.25">
      <c r="A383" s="2"/>
      <c r="B383" s="2"/>
      <c r="C383" s="2"/>
      <c r="D383" s="2"/>
      <c r="E383" s="40"/>
      <c r="F383" s="2"/>
      <c r="G383" s="2"/>
      <c r="H383" s="2"/>
      <c r="I383" s="2"/>
      <c r="J383" s="2"/>
      <c r="K383" s="2"/>
    </row>
    <row r="384" spans="1:11" x14ac:dyDescent="0.25">
      <c r="A384" s="2"/>
      <c r="B384" s="2"/>
      <c r="C384" s="2" t="s">
        <v>496</v>
      </c>
      <c r="D384" s="2" t="s">
        <v>488</v>
      </c>
      <c r="E384" s="40" t="s">
        <v>490</v>
      </c>
      <c r="F384" s="2">
        <v>3</v>
      </c>
      <c r="G384" s="2">
        <v>255.80799999999999</v>
      </c>
      <c r="H384" s="2">
        <v>299.00306999999998</v>
      </c>
      <c r="I384" s="2">
        <v>78.53</v>
      </c>
      <c r="J384" s="2">
        <v>82.744181973917534</v>
      </c>
      <c r="K384" s="2" t="s">
        <v>15</v>
      </c>
    </row>
    <row r="385" spans="1:11" x14ac:dyDescent="0.25">
      <c r="A385" s="2"/>
      <c r="B385" s="2"/>
      <c r="C385" s="2" t="s">
        <v>497</v>
      </c>
      <c r="D385" s="2" t="s">
        <v>488</v>
      </c>
      <c r="E385" s="40" t="s">
        <v>498</v>
      </c>
      <c r="F385" s="2">
        <v>2</v>
      </c>
      <c r="G385" s="2">
        <v>294</v>
      </c>
      <c r="H385" s="2">
        <v>340.05860000000001</v>
      </c>
      <c r="I385" s="2">
        <v>86</v>
      </c>
      <c r="J385" s="2">
        <v>86.273412405979428</v>
      </c>
      <c r="K385" s="2" t="s">
        <v>15</v>
      </c>
    </row>
    <row r="386" spans="1:11" x14ac:dyDescent="0.25">
      <c r="A386" s="2"/>
      <c r="B386" s="2"/>
      <c r="C386" s="2" t="s">
        <v>499</v>
      </c>
      <c r="D386" s="2" t="s">
        <v>488</v>
      </c>
      <c r="E386" s="40" t="s">
        <v>498</v>
      </c>
      <c r="F386" s="2">
        <v>2</v>
      </c>
      <c r="G386" s="2">
        <v>280.68200000000002</v>
      </c>
      <c r="H386" s="2">
        <v>340.05860000000001</v>
      </c>
      <c r="I386" s="2">
        <v>87.28</v>
      </c>
      <c r="J386" s="2">
        <v>84.435582112024221</v>
      </c>
      <c r="K386" s="2" t="s">
        <v>15</v>
      </c>
    </row>
    <row r="387" spans="1:11" x14ac:dyDescent="0.25">
      <c r="A387" s="2"/>
      <c r="B387" s="2"/>
      <c r="C387" s="2" t="s">
        <v>500</v>
      </c>
      <c r="D387" s="2" t="s">
        <v>488</v>
      </c>
      <c r="E387" s="40" t="s">
        <v>498</v>
      </c>
      <c r="F387" s="2">
        <v>2</v>
      </c>
      <c r="G387" s="2">
        <v>275.58600000000001</v>
      </c>
      <c r="H387" s="2">
        <v>340.05860000000001</v>
      </c>
      <c r="I387" s="2">
        <v>89.03</v>
      </c>
      <c r="J387" s="2">
        <v>84.2364429636539</v>
      </c>
      <c r="K387" s="2" t="s">
        <v>313</v>
      </c>
    </row>
    <row r="388" spans="1:11" x14ac:dyDescent="0.25">
      <c r="A388" s="2"/>
      <c r="B388" s="2"/>
      <c r="C388" s="2"/>
      <c r="D388" s="2"/>
      <c r="E388" s="40"/>
      <c r="F388" s="2"/>
      <c r="G388" s="2"/>
      <c r="H388" s="2"/>
      <c r="I388" s="2"/>
      <c r="J388" s="2"/>
      <c r="K388" s="2"/>
    </row>
    <row r="389" spans="1:11" x14ac:dyDescent="0.25">
      <c r="A389" s="2"/>
      <c r="B389" s="2"/>
      <c r="C389" s="2" t="s">
        <v>501</v>
      </c>
      <c r="D389" s="2" t="s">
        <v>488</v>
      </c>
      <c r="E389" s="40" t="s">
        <v>502</v>
      </c>
      <c r="F389" s="2">
        <v>2</v>
      </c>
      <c r="G389" s="2">
        <v>292.95100000000002</v>
      </c>
      <c r="H389" s="2">
        <v>321.96449999999999</v>
      </c>
      <c r="I389" s="2">
        <v>76.38</v>
      </c>
      <c r="J389" s="2">
        <v>85.145161668444814</v>
      </c>
      <c r="K389" s="2" t="s">
        <v>15</v>
      </c>
    </row>
    <row r="390" spans="1:11" x14ac:dyDescent="0.25">
      <c r="A390" s="2"/>
      <c r="B390" s="2"/>
      <c r="C390" s="2" t="s">
        <v>503</v>
      </c>
      <c r="D390" s="2" t="s">
        <v>488</v>
      </c>
      <c r="E390" s="40" t="s">
        <v>502</v>
      </c>
      <c r="F390" s="2">
        <v>2</v>
      </c>
      <c r="G390" s="2">
        <v>251.233</v>
      </c>
      <c r="H390" s="2">
        <v>321.96449999999999</v>
      </c>
      <c r="I390" s="2">
        <v>85.67</v>
      </c>
      <c r="J390" s="2">
        <v>81.086764180523005</v>
      </c>
      <c r="K390" s="2" t="s">
        <v>15</v>
      </c>
    </row>
    <row r="391" spans="1:11" x14ac:dyDescent="0.25">
      <c r="A391" s="2"/>
      <c r="B391" s="2"/>
      <c r="C391" s="2" t="s">
        <v>504</v>
      </c>
      <c r="D391" s="2" t="s">
        <v>488</v>
      </c>
      <c r="E391" s="40" t="s">
        <v>502</v>
      </c>
      <c r="F391" s="2">
        <v>2</v>
      </c>
      <c r="G391" s="2">
        <v>260.98700000000002</v>
      </c>
      <c r="H391" s="2">
        <v>321.96449999999999</v>
      </c>
      <c r="I391" s="2">
        <v>76.14</v>
      </c>
      <c r="J391" s="2">
        <v>79.092480108831893</v>
      </c>
      <c r="K391" s="2" t="s">
        <v>313</v>
      </c>
    </row>
    <row r="392" spans="1:11" x14ac:dyDescent="0.25">
      <c r="A392" s="2"/>
      <c r="B392" s="2"/>
      <c r="C392" s="2" t="s">
        <v>505</v>
      </c>
      <c r="D392" s="2" t="s">
        <v>488</v>
      </c>
      <c r="E392" s="40" t="s">
        <v>502</v>
      </c>
      <c r="F392" s="2">
        <v>2</v>
      </c>
      <c r="G392" s="2">
        <v>264.78899999999999</v>
      </c>
      <c r="H392" s="2">
        <v>321.96449999999999</v>
      </c>
      <c r="I392" s="2">
        <v>74.14</v>
      </c>
      <c r="J392" s="2">
        <v>79.001005427617017</v>
      </c>
      <c r="K392" s="2" t="s">
        <v>315</v>
      </c>
    </row>
    <row r="393" spans="1:11" x14ac:dyDescent="0.25">
      <c r="A393" s="2"/>
      <c r="B393" s="2"/>
      <c r="C393" s="2" t="s">
        <v>506</v>
      </c>
      <c r="D393" s="2" t="s">
        <v>488</v>
      </c>
      <c r="E393" s="40" t="s">
        <v>502</v>
      </c>
      <c r="F393" s="2">
        <v>3</v>
      </c>
      <c r="G393" s="2">
        <v>229</v>
      </c>
      <c r="H393" s="2">
        <v>321.96449999999999</v>
      </c>
      <c r="I393" s="2">
        <v>76.8</v>
      </c>
      <c r="J393" s="2">
        <v>73.395512362387777</v>
      </c>
      <c r="K393" s="2" t="s">
        <v>15</v>
      </c>
    </row>
    <row r="394" spans="1:11" x14ac:dyDescent="0.25">
      <c r="A394" s="2"/>
      <c r="B394" s="2"/>
      <c r="C394" s="2"/>
      <c r="D394" s="2"/>
      <c r="E394" s="40"/>
      <c r="F394" s="2"/>
      <c r="G394" s="2"/>
      <c r="H394" s="2"/>
      <c r="I394" s="2"/>
      <c r="J394" s="2"/>
      <c r="K394" s="2"/>
    </row>
    <row r="395" spans="1:11" ht="31.5" x14ac:dyDescent="0.25">
      <c r="A395" s="2"/>
      <c r="B395" s="2"/>
      <c r="C395" s="2" t="s">
        <v>507</v>
      </c>
      <c r="D395" s="2" t="s">
        <v>508</v>
      </c>
      <c r="E395" s="40" t="s">
        <v>509</v>
      </c>
      <c r="F395" s="2">
        <v>3</v>
      </c>
      <c r="G395" s="2" t="s">
        <v>510</v>
      </c>
      <c r="H395" s="2" t="s">
        <v>511</v>
      </c>
      <c r="I395" s="2" t="s">
        <v>512</v>
      </c>
      <c r="J395" s="2">
        <v>83.72</v>
      </c>
      <c r="K395" s="2" t="s">
        <v>90</v>
      </c>
    </row>
    <row r="396" spans="1:11" x14ac:dyDescent="0.25">
      <c r="A396" s="2"/>
      <c r="B396" s="2"/>
      <c r="C396" s="2"/>
      <c r="D396" s="2"/>
      <c r="E396" s="40"/>
      <c r="F396" s="2"/>
      <c r="G396" s="2"/>
      <c r="H396" s="2"/>
      <c r="I396" s="2"/>
      <c r="J396" s="2"/>
      <c r="K396" s="2"/>
    </row>
    <row r="397" spans="1:11" x14ac:dyDescent="0.25">
      <c r="A397" s="2"/>
      <c r="B397" s="2"/>
      <c r="C397" s="2" t="s">
        <v>513</v>
      </c>
      <c r="D397" s="2" t="s">
        <v>508</v>
      </c>
      <c r="E397" s="40" t="s">
        <v>514</v>
      </c>
      <c r="F397" s="2">
        <v>2</v>
      </c>
      <c r="G397" s="2">
        <v>244.12559999999999</v>
      </c>
      <c r="H397" s="2">
        <v>294.43088999999998</v>
      </c>
      <c r="I397" s="2">
        <v>89.03</v>
      </c>
      <c r="J397" s="2">
        <v>85.360638806206794</v>
      </c>
      <c r="K397" s="2" t="s">
        <v>15</v>
      </c>
    </row>
    <row r="398" spans="1:11" x14ac:dyDescent="0.25">
      <c r="A398" s="2"/>
      <c r="B398" s="2"/>
      <c r="C398" s="2" t="s">
        <v>515</v>
      </c>
      <c r="D398" s="2" t="s">
        <v>508</v>
      </c>
      <c r="E398" s="40" t="s">
        <v>514</v>
      </c>
      <c r="F398" s="2">
        <v>2</v>
      </c>
      <c r="G398" s="2">
        <v>247.11876000000001</v>
      </c>
      <c r="H398" s="2">
        <v>294.43088999999998</v>
      </c>
      <c r="I398" s="2">
        <v>87.16</v>
      </c>
      <c r="J398" s="2">
        <v>85.222593828249472</v>
      </c>
      <c r="K398" s="2" t="s">
        <v>15</v>
      </c>
    </row>
    <row r="399" spans="1:11" x14ac:dyDescent="0.25">
      <c r="A399" s="2"/>
      <c r="B399" s="2"/>
      <c r="C399" s="2" t="s">
        <v>516</v>
      </c>
      <c r="D399" s="2" t="s">
        <v>508</v>
      </c>
      <c r="E399" s="40" t="s">
        <v>514</v>
      </c>
      <c r="F399" s="2">
        <v>2</v>
      </c>
      <c r="G399" s="2">
        <v>257.39810999999997</v>
      </c>
      <c r="H399" s="2">
        <v>294.43088999999998</v>
      </c>
      <c r="I399" s="2">
        <v>78.53</v>
      </c>
      <c r="J399" s="2">
        <v>83.865350258187931</v>
      </c>
      <c r="K399" s="2" t="s">
        <v>38</v>
      </c>
    </row>
    <row r="400" spans="1:11" x14ac:dyDescent="0.25">
      <c r="A400" s="2"/>
      <c r="B400" s="2"/>
      <c r="C400" s="2" t="s">
        <v>517</v>
      </c>
      <c r="D400" s="2" t="s">
        <v>508</v>
      </c>
      <c r="E400" s="40" t="s">
        <v>514</v>
      </c>
      <c r="F400" s="2">
        <v>2</v>
      </c>
      <c r="G400" s="2">
        <v>247.46628999999999</v>
      </c>
      <c r="H400" s="2">
        <v>294.43088999999998</v>
      </c>
      <c r="I400" s="2">
        <v>75.959999999999994</v>
      </c>
      <c r="J400" s="2">
        <v>80.813414522368902</v>
      </c>
      <c r="K400" s="2" t="s">
        <v>40</v>
      </c>
    </row>
    <row r="401" spans="1:11" x14ac:dyDescent="0.25">
      <c r="A401" s="2"/>
      <c r="B401" s="2"/>
      <c r="C401" s="2" t="s">
        <v>518</v>
      </c>
      <c r="D401" s="2" t="s">
        <v>508</v>
      </c>
      <c r="E401" s="40" t="s">
        <v>514</v>
      </c>
      <c r="F401" s="2">
        <v>3</v>
      </c>
      <c r="G401" s="2">
        <v>242.04886999999999</v>
      </c>
      <c r="H401" s="2">
        <v>281.15883000000002</v>
      </c>
      <c r="I401" s="2">
        <v>75.03</v>
      </c>
      <c r="J401" s="2">
        <v>81.665836374265751</v>
      </c>
      <c r="K401" s="2" t="s">
        <v>15</v>
      </c>
    </row>
    <row r="402" spans="1:11" x14ac:dyDescent="0.25">
      <c r="A402" s="2"/>
      <c r="B402" s="2"/>
      <c r="C402" s="2"/>
      <c r="D402" s="2"/>
      <c r="E402" s="40"/>
      <c r="F402" s="2"/>
      <c r="G402" s="2"/>
      <c r="H402" s="2"/>
      <c r="I402" s="2"/>
      <c r="J402" s="2"/>
      <c r="K402" s="2"/>
    </row>
    <row r="403" spans="1:11" x14ac:dyDescent="0.25">
      <c r="A403" s="2"/>
      <c r="B403" s="2"/>
      <c r="C403" s="2" t="s">
        <v>528</v>
      </c>
      <c r="D403" s="2" t="s">
        <v>488</v>
      </c>
      <c r="E403" s="40" t="s">
        <v>530</v>
      </c>
      <c r="F403" s="2">
        <v>2</v>
      </c>
      <c r="G403" s="2">
        <v>285.86700000000002</v>
      </c>
      <c r="H403" s="2">
        <v>294.43088999999998</v>
      </c>
      <c r="I403" s="2">
        <v>76.94</v>
      </c>
      <c r="J403" s="2">
        <v>89.030825096646623</v>
      </c>
      <c r="K403" s="2" t="s">
        <v>15</v>
      </c>
    </row>
    <row r="404" spans="1:11" x14ac:dyDescent="0.25">
      <c r="A404" s="2"/>
      <c r="B404" s="2"/>
      <c r="C404" s="2"/>
      <c r="D404" s="2"/>
      <c r="E404" s="40"/>
      <c r="F404" s="2"/>
      <c r="G404" s="2"/>
      <c r="H404" s="2"/>
      <c r="I404" s="2"/>
      <c r="J404" s="2"/>
      <c r="K404" s="2"/>
    </row>
    <row r="405" spans="1:11" x14ac:dyDescent="0.25">
      <c r="A405" s="2"/>
      <c r="B405" s="2"/>
      <c r="C405" s="2" t="s">
        <v>519</v>
      </c>
      <c r="D405" s="2" t="s">
        <v>508</v>
      </c>
      <c r="E405" s="40" t="s">
        <v>520</v>
      </c>
      <c r="F405" s="2">
        <v>2</v>
      </c>
      <c r="G405" s="2">
        <v>260.46494000000001</v>
      </c>
      <c r="H405" s="2">
        <v>286.86058000000003</v>
      </c>
      <c r="I405" s="2">
        <v>75.260000000000005</v>
      </c>
      <c r="J405" s="2">
        <v>84.583065753823689</v>
      </c>
      <c r="K405" s="2" t="s">
        <v>15</v>
      </c>
    </row>
    <row r="406" spans="1:11" x14ac:dyDescent="0.25">
      <c r="A406" s="2"/>
      <c r="B406" s="2"/>
      <c r="C406" s="2" t="s">
        <v>521</v>
      </c>
      <c r="D406" s="2" t="s">
        <v>508</v>
      </c>
      <c r="E406" s="40" t="s">
        <v>520</v>
      </c>
      <c r="F406" s="2">
        <v>3</v>
      </c>
      <c r="G406" s="2">
        <v>232.24566999999999</v>
      </c>
      <c r="H406" s="2">
        <v>286.86058000000003</v>
      </c>
      <c r="I406" s="2">
        <v>82.96</v>
      </c>
      <c r="J406" s="2">
        <v>81.76069952420788</v>
      </c>
      <c r="K406" s="2" t="s">
        <v>15</v>
      </c>
    </row>
    <row r="407" spans="1:11" x14ac:dyDescent="0.25">
      <c r="A407" s="2"/>
      <c r="B407" s="2"/>
      <c r="C407" s="2"/>
      <c r="D407" s="2"/>
      <c r="E407" s="40"/>
      <c r="F407" s="2"/>
      <c r="G407" s="2"/>
      <c r="H407" s="2"/>
      <c r="I407" s="2"/>
      <c r="J407" s="2"/>
      <c r="K407" s="2"/>
    </row>
    <row r="408" spans="1:11" x14ac:dyDescent="0.25">
      <c r="A408" s="2"/>
      <c r="B408" s="2"/>
      <c r="C408" s="2" t="s">
        <v>522</v>
      </c>
      <c r="D408" s="2" t="s">
        <v>488</v>
      </c>
      <c r="E408" s="40" t="s">
        <v>523</v>
      </c>
      <c r="F408" s="2">
        <v>2</v>
      </c>
      <c r="G408" s="2">
        <v>227.21299999999999</v>
      </c>
      <c r="H408" s="2">
        <v>273.11241000000001</v>
      </c>
      <c r="I408" s="2">
        <v>82.73</v>
      </c>
      <c r="J408" s="2">
        <v>83.008369600341481</v>
      </c>
      <c r="K408" s="2" t="s">
        <v>15</v>
      </c>
    </row>
    <row r="409" spans="1:11" x14ac:dyDescent="0.25">
      <c r="A409" s="2"/>
      <c r="B409" s="2"/>
      <c r="C409" s="2" t="s">
        <v>524</v>
      </c>
      <c r="D409" s="2" t="s">
        <v>488</v>
      </c>
      <c r="E409" s="40" t="s">
        <v>523</v>
      </c>
      <c r="F409" s="2">
        <v>2</v>
      </c>
      <c r="G409" s="2">
        <v>226.61</v>
      </c>
      <c r="H409" s="2">
        <v>273.11241000000001</v>
      </c>
      <c r="I409" s="2">
        <v>79.930000000000007</v>
      </c>
      <c r="J409" s="2">
        <v>81.755896674632993</v>
      </c>
      <c r="K409" s="2" t="s">
        <v>15</v>
      </c>
    </row>
    <row r="410" spans="1:11" x14ac:dyDescent="0.25">
      <c r="A410" s="2"/>
      <c r="B410" s="2"/>
      <c r="C410" s="2" t="s">
        <v>525</v>
      </c>
      <c r="D410" s="2" t="s">
        <v>488</v>
      </c>
      <c r="E410" s="40" t="s">
        <v>523</v>
      </c>
      <c r="F410" s="2">
        <v>2</v>
      </c>
      <c r="G410" s="2">
        <v>228.60599999999999</v>
      </c>
      <c r="H410" s="2">
        <v>273.11241000000001</v>
      </c>
      <c r="I410" s="2">
        <v>78.53</v>
      </c>
      <c r="J410" s="2">
        <v>81.634397437011373</v>
      </c>
      <c r="K410" s="2" t="s">
        <v>15</v>
      </c>
    </row>
    <row r="411" spans="1:11" x14ac:dyDescent="0.25">
      <c r="A411" s="2"/>
      <c r="B411" s="2"/>
      <c r="C411" s="2" t="s">
        <v>526</v>
      </c>
      <c r="D411" s="2" t="s">
        <v>488</v>
      </c>
      <c r="E411" s="40" t="s">
        <v>523</v>
      </c>
      <c r="F411" s="2">
        <v>3</v>
      </c>
      <c r="G411" s="2">
        <v>222</v>
      </c>
      <c r="H411" s="2">
        <v>273.11241000000001</v>
      </c>
      <c r="I411" s="2">
        <v>91.13</v>
      </c>
      <c r="J411" s="2">
        <v>85.223126877757039</v>
      </c>
      <c r="K411" s="2" t="s">
        <v>15</v>
      </c>
    </row>
    <row r="412" spans="1:11" x14ac:dyDescent="0.25">
      <c r="A412" s="260"/>
      <c r="B412" s="2"/>
      <c r="C412" s="2"/>
      <c r="D412" s="2"/>
      <c r="E412" s="40"/>
      <c r="F412" s="2"/>
      <c r="G412" s="2"/>
      <c r="H412" s="2"/>
      <c r="I412" s="2"/>
      <c r="J412" s="2"/>
      <c r="K412" s="47"/>
    </row>
    <row r="413" spans="1:11" x14ac:dyDescent="0.25">
      <c r="A413" s="71"/>
      <c r="B413" s="2"/>
      <c r="C413" s="2" t="s">
        <v>531</v>
      </c>
      <c r="D413" s="2" t="s">
        <v>532</v>
      </c>
      <c r="E413" s="40" t="s">
        <v>533</v>
      </c>
      <c r="F413" s="2">
        <v>2</v>
      </c>
      <c r="G413" s="72">
        <v>339.09845999999999</v>
      </c>
      <c r="H413" s="72">
        <v>379.17975999999999</v>
      </c>
      <c r="I413" s="73">
        <v>86</v>
      </c>
      <c r="J413" s="74">
        <f t="shared" ref="J413:J452" si="11">((G413/H413)*100)*0.6+(I413*0.4)</f>
        <v>88.057683627417248</v>
      </c>
      <c r="K413" s="75" t="s">
        <v>158</v>
      </c>
    </row>
    <row r="414" spans="1:11" x14ac:dyDescent="0.25">
      <c r="A414" s="71"/>
      <c r="B414" s="2"/>
      <c r="C414" s="2" t="s">
        <v>534</v>
      </c>
      <c r="D414" s="2" t="s">
        <v>532</v>
      </c>
      <c r="E414" s="40" t="s">
        <v>533</v>
      </c>
      <c r="F414" s="2">
        <v>2</v>
      </c>
      <c r="G414" s="72">
        <v>316.79505999999998</v>
      </c>
      <c r="H414" s="72">
        <v>379.17975999999999</v>
      </c>
      <c r="I414" s="73">
        <v>92.76</v>
      </c>
      <c r="J414" s="74">
        <f t="shared" si="11"/>
        <v>87.232476266771201</v>
      </c>
      <c r="K414" s="75" t="s">
        <v>160</v>
      </c>
    </row>
    <row r="415" spans="1:11" x14ac:dyDescent="0.25">
      <c r="A415" s="71"/>
      <c r="B415" s="2"/>
      <c r="C415" s="2" t="s">
        <v>535</v>
      </c>
      <c r="D415" s="2" t="s">
        <v>532</v>
      </c>
      <c r="E415" s="40" t="s">
        <v>533</v>
      </c>
      <c r="F415" s="2">
        <v>2</v>
      </c>
      <c r="G415" s="72">
        <v>326.55885999999998</v>
      </c>
      <c r="H415" s="72">
        <v>379.17975999999999</v>
      </c>
      <c r="I415" s="73">
        <v>86.7</v>
      </c>
      <c r="J415" s="74">
        <f t="shared" si="11"/>
        <v>86.353463794586503</v>
      </c>
      <c r="K415" s="75" t="s">
        <v>167</v>
      </c>
    </row>
    <row r="416" spans="1:11" x14ac:dyDescent="0.25">
      <c r="A416" s="71"/>
      <c r="B416" s="2"/>
      <c r="C416" s="2" t="s">
        <v>536</v>
      </c>
      <c r="D416" s="2" t="s">
        <v>532</v>
      </c>
      <c r="E416" s="40" t="s">
        <v>533</v>
      </c>
      <c r="F416" s="2">
        <v>2</v>
      </c>
      <c r="G416" s="72">
        <v>316.71001000000001</v>
      </c>
      <c r="H416" s="72">
        <v>379.17975999999999</v>
      </c>
      <c r="I416" s="73">
        <v>86.46</v>
      </c>
      <c r="J416" s="74">
        <f t="shared" si="11"/>
        <v>84.699018269962508</v>
      </c>
      <c r="K416" s="75" t="s">
        <v>38</v>
      </c>
    </row>
    <row r="417" spans="1:11" x14ac:dyDescent="0.25">
      <c r="A417" s="71"/>
      <c r="B417" s="2"/>
      <c r="C417" s="2" t="s">
        <v>537</v>
      </c>
      <c r="D417" s="2" t="s">
        <v>532</v>
      </c>
      <c r="E417" s="40" t="s">
        <v>533</v>
      </c>
      <c r="F417" s="2">
        <v>2</v>
      </c>
      <c r="G417" s="72">
        <v>299.14654999999999</v>
      </c>
      <c r="H417" s="72">
        <v>379.17975999999999</v>
      </c>
      <c r="I417" s="73">
        <v>93</v>
      </c>
      <c r="J417" s="74">
        <f t="shared" si="11"/>
        <v>84.535841448921218</v>
      </c>
      <c r="K417" s="75" t="s">
        <v>146</v>
      </c>
    </row>
    <row r="418" spans="1:11" x14ac:dyDescent="0.25">
      <c r="A418" s="71"/>
      <c r="B418" s="2"/>
      <c r="C418" s="2" t="s">
        <v>538</v>
      </c>
      <c r="D418" s="2" t="s">
        <v>532</v>
      </c>
      <c r="E418" s="40" t="s">
        <v>533</v>
      </c>
      <c r="F418" s="2">
        <v>2</v>
      </c>
      <c r="G418" s="72">
        <v>334.57799</v>
      </c>
      <c r="H418" s="72">
        <v>379.17975999999999</v>
      </c>
      <c r="I418" s="73">
        <v>78.3</v>
      </c>
      <c r="J418" s="74">
        <f t="shared" si="11"/>
        <v>84.262381207266969</v>
      </c>
      <c r="K418" s="75" t="s">
        <v>42</v>
      </c>
    </row>
    <row r="419" spans="1:11" x14ac:dyDescent="0.25">
      <c r="A419" s="71"/>
      <c r="B419" s="2"/>
      <c r="C419" s="2"/>
      <c r="D419" s="2"/>
      <c r="E419" s="40"/>
      <c r="F419" s="2"/>
      <c r="G419" s="72"/>
      <c r="H419" s="72"/>
      <c r="I419" s="73"/>
      <c r="J419" s="74"/>
      <c r="K419" s="75"/>
    </row>
    <row r="420" spans="1:11" x14ac:dyDescent="0.25">
      <c r="A420" s="71"/>
      <c r="B420" s="2"/>
      <c r="C420" s="2" t="s">
        <v>539</v>
      </c>
      <c r="D420" s="2" t="s">
        <v>532</v>
      </c>
      <c r="E420" s="40" t="s">
        <v>540</v>
      </c>
      <c r="F420" s="2">
        <v>2</v>
      </c>
      <c r="G420" s="72">
        <v>310.20800000000003</v>
      </c>
      <c r="H420" s="72">
        <v>353.23183999999998</v>
      </c>
      <c r="I420" s="73">
        <v>97.43</v>
      </c>
      <c r="J420" s="74">
        <f t="shared" si="11"/>
        <v>91.663965707281662</v>
      </c>
      <c r="K420" s="75" t="s">
        <v>158</v>
      </c>
    </row>
    <row r="421" spans="1:11" x14ac:dyDescent="0.25">
      <c r="A421" s="71"/>
      <c r="B421" s="2"/>
      <c r="C421" s="2" t="s">
        <v>541</v>
      </c>
      <c r="D421" s="2" t="s">
        <v>532</v>
      </c>
      <c r="E421" s="40" t="s">
        <v>540</v>
      </c>
      <c r="F421" s="2">
        <v>2</v>
      </c>
      <c r="G421" s="72">
        <v>310.91615000000002</v>
      </c>
      <c r="H421" s="72">
        <v>353.23183999999998</v>
      </c>
      <c r="I421" s="73">
        <v>79.7</v>
      </c>
      <c r="J421" s="74">
        <f t="shared" si="11"/>
        <v>84.692252145786185</v>
      </c>
      <c r="K421" s="75" t="s">
        <v>160</v>
      </c>
    </row>
    <row r="422" spans="1:11" x14ac:dyDescent="0.25">
      <c r="A422" s="71"/>
      <c r="B422" s="2"/>
      <c r="C422" s="2" t="s">
        <v>542</v>
      </c>
      <c r="D422" s="2" t="s">
        <v>532</v>
      </c>
      <c r="E422" s="40" t="s">
        <v>540</v>
      </c>
      <c r="F422" s="2">
        <v>2</v>
      </c>
      <c r="G422" s="72">
        <v>271.68750999999997</v>
      </c>
      <c r="H422" s="72">
        <v>353.23183999999998</v>
      </c>
      <c r="I422" s="73">
        <v>90.66</v>
      </c>
      <c r="J422" s="74">
        <f t="shared" si="11"/>
        <v>82.412870951157743</v>
      </c>
      <c r="K422" s="75" t="s">
        <v>167</v>
      </c>
    </row>
    <row r="423" spans="1:11" x14ac:dyDescent="0.25">
      <c r="A423" s="71"/>
      <c r="B423" s="2"/>
      <c r="C423" s="2"/>
      <c r="D423" s="2"/>
      <c r="E423" s="40"/>
      <c r="F423" s="2"/>
      <c r="G423" s="72"/>
      <c r="H423" s="72"/>
      <c r="I423" s="73"/>
      <c r="J423" s="74"/>
      <c r="K423" s="75"/>
    </row>
    <row r="424" spans="1:11" x14ac:dyDescent="0.25">
      <c r="A424" s="71"/>
      <c r="B424" s="2"/>
      <c r="C424" s="2" t="s">
        <v>639</v>
      </c>
      <c r="D424" s="2" t="s">
        <v>532</v>
      </c>
      <c r="E424" s="2" t="s">
        <v>640</v>
      </c>
      <c r="F424" s="2">
        <v>2</v>
      </c>
      <c r="G424" s="76">
        <v>280.988</v>
      </c>
      <c r="H424" s="76">
        <v>330.57330000000002</v>
      </c>
      <c r="I424" s="77">
        <v>84.36</v>
      </c>
      <c r="J424" s="78">
        <f t="shared" ref="J424:J426" si="12">((G424/H424)*100)*0.6+(I424*0.4)</f>
        <v>84.744126144488973</v>
      </c>
      <c r="K424" s="79" t="s">
        <v>158</v>
      </c>
    </row>
    <row r="425" spans="1:11" x14ac:dyDescent="0.25">
      <c r="A425" s="71"/>
      <c r="B425" s="2"/>
      <c r="C425" s="2" t="s">
        <v>641</v>
      </c>
      <c r="D425" s="2" t="s">
        <v>532</v>
      </c>
      <c r="E425" s="2" t="s">
        <v>640</v>
      </c>
      <c r="F425" s="2">
        <v>2</v>
      </c>
      <c r="G425" s="76">
        <v>271.02814999999998</v>
      </c>
      <c r="H425" s="76">
        <v>330.57330000000002</v>
      </c>
      <c r="I425" s="77">
        <v>78.760000000000005</v>
      </c>
      <c r="J425" s="78">
        <f t="shared" si="12"/>
        <v>80.696384865928366</v>
      </c>
      <c r="K425" s="79" t="s">
        <v>160</v>
      </c>
    </row>
    <row r="426" spans="1:11" x14ac:dyDescent="0.25">
      <c r="A426" s="71"/>
      <c r="B426" s="2"/>
      <c r="C426" s="2" t="s">
        <v>642</v>
      </c>
      <c r="D426" s="2" t="s">
        <v>532</v>
      </c>
      <c r="E426" s="2" t="s">
        <v>640</v>
      </c>
      <c r="F426" s="2">
        <v>2</v>
      </c>
      <c r="G426" s="76">
        <v>247.78605999999999</v>
      </c>
      <c r="H426" s="76">
        <v>330.57330000000002</v>
      </c>
      <c r="I426" s="77">
        <v>83.9</v>
      </c>
      <c r="J426" s="78">
        <f t="shared" si="12"/>
        <v>78.533879015637382</v>
      </c>
      <c r="K426" s="79" t="s">
        <v>313</v>
      </c>
    </row>
    <row r="427" spans="1:11" x14ac:dyDescent="0.25">
      <c r="A427" s="71"/>
      <c r="B427" s="2"/>
      <c r="C427" s="2"/>
      <c r="D427" s="2"/>
      <c r="E427" s="40"/>
      <c r="F427" s="2"/>
      <c r="G427" s="72"/>
      <c r="H427" s="72"/>
      <c r="I427" s="73"/>
      <c r="J427" s="74"/>
      <c r="K427" s="75"/>
    </row>
    <row r="428" spans="1:11" x14ac:dyDescent="0.25">
      <c r="A428" s="71"/>
      <c r="B428" s="2"/>
      <c r="C428" s="2" t="s">
        <v>543</v>
      </c>
      <c r="D428" s="2" t="s">
        <v>532</v>
      </c>
      <c r="E428" s="40" t="s">
        <v>544</v>
      </c>
      <c r="F428" s="2">
        <v>2</v>
      </c>
      <c r="G428" s="72">
        <v>331.21809999999999</v>
      </c>
      <c r="H428" s="72">
        <v>345.07929999999999</v>
      </c>
      <c r="I428" s="73">
        <v>97.66</v>
      </c>
      <c r="J428" s="74">
        <f t="shared" si="11"/>
        <v>96.653910493037387</v>
      </c>
      <c r="K428" s="75" t="s">
        <v>158</v>
      </c>
    </row>
    <row r="429" spans="1:11" x14ac:dyDescent="0.25">
      <c r="A429" s="71"/>
      <c r="B429" s="2"/>
      <c r="C429" s="2" t="s">
        <v>545</v>
      </c>
      <c r="D429" s="2" t="s">
        <v>532</v>
      </c>
      <c r="E429" s="40" t="s">
        <v>544</v>
      </c>
      <c r="F429" s="2">
        <v>2</v>
      </c>
      <c r="G429" s="72">
        <v>301.40818999999999</v>
      </c>
      <c r="H429" s="72">
        <v>345.07929999999999</v>
      </c>
      <c r="I429" s="73">
        <v>96.03</v>
      </c>
      <c r="J429" s="74">
        <f t="shared" si="11"/>
        <v>90.818769690329148</v>
      </c>
      <c r="K429" s="75" t="s">
        <v>160</v>
      </c>
    </row>
    <row r="430" spans="1:11" x14ac:dyDescent="0.25">
      <c r="A430" s="71"/>
      <c r="B430" s="2"/>
      <c r="C430" s="2" t="s">
        <v>546</v>
      </c>
      <c r="D430" s="2" t="s">
        <v>532</v>
      </c>
      <c r="E430" s="40" t="s">
        <v>544</v>
      </c>
      <c r="F430" s="2">
        <v>2</v>
      </c>
      <c r="G430" s="72">
        <v>317.86147999999997</v>
      </c>
      <c r="H430" s="72">
        <v>345.07929999999999</v>
      </c>
      <c r="I430" s="73">
        <v>88.8</v>
      </c>
      <c r="J430" s="74">
        <f t="shared" si="11"/>
        <v>90.787553863706108</v>
      </c>
      <c r="K430" s="75" t="s">
        <v>167</v>
      </c>
    </row>
    <row r="431" spans="1:11" x14ac:dyDescent="0.25">
      <c r="A431" s="71"/>
      <c r="B431" s="2"/>
      <c r="C431" s="2" t="s">
        <v>547</v>
      </c>
      <c r="D431" s="2" t="s">
        <v>532</v>
      </c>
      <c r="E431" s="40" t="s">
        <v>544</v>
      </c>
      <c r="F431" s="2">
        <v>2</v>
      </c>
      <c r="G431" s="72">
        <v>293.23011000000002</v>
      </c>
      <c r="H431" s="72">
        <v>345.07929999999999</v>
      </c>
      <c r="I431" s="73">
        <v>99.06</v>
      </c>
      <c r="J431" s="74">
        <f t="shared" si="11"/>
        <v>90.608821749667399</v>
      </c>
      <c r="K431" s="75" t="s">
        <v>38</v>
      </c>
    </row>
    <row r="432" spans="1:11" x14ac:dyDescent="0.25">
      <c r="A432" s="71"/>
      <c r="B432" s="2"/>
      <c r="C432" s="2" t="s">
        <v>548</v>
      </c>
      <c r="D432" s="2" t="s">
        <v>532</v>
      </c>
      <c r="E432" s="40" t="s">
        <v>544</v>
      </c>
      <c r="F432" s="2">
        <v>2</v>
      </c>
      <c r="G432" s="72">
        <v>267.41613000000001</v>
      </c>
      <c r="H432" s="72">
        <v>345.07929999999999</v>
      </c>
      <c r="I432" s="73">
        <v>91.6</v>
      </c>
      <c r="J432" s="74">
        <f t="shared" si="11"/>
        <v>83.136465595009611</v>
      </c>
      <c r="K432" s="75" t="s">
        <v>146</v>
      </c>
    </row>
    <row r="433" spans="1:11" x14ac:dyDescent="0.25">
      <c r="A433" s="71"/>
      <c r="B433" s="2"/>
      <c r="C433" s="2" t="s">
        <v>549</v>
      </c>
      <c r="D433" s="2" t="s">
        <v>532</v>
      </c>
      <c r="E433" s="40" t="s">
        <v>544</v>
      </c>
      <c r="F433" s="2">
        <v>2</v>
      </c>
      <c r="G433" s="72">
        <v>211.64639</v>
      </c>
      <c r="H433" s="72">
        <v>345.07929999999999</v>
      </c>
      <c r="I433" s="73">
        <v>89.5</v>
      </c>
      <c r="J433" s="74">
        <f t="shared" si="11"/>
        <v>72.599609249236352</v>
      </c>
      <c r="K433" s="75" t="s">
        <v>42</v>
      </c>
    </row>
    <row r="434" spans="1:11" x14ac:dyDescent="0.25">
      <c r="A434" s="71"/>
      <c r="B434" s="2"/>
      <c r="C434" s="2"/>
      <c r="D434" s="2"/>
      <c r="E434" s="40"/>
      <c r="F434" s="2"/>
      <c r="G434" s="72"/>
      <c r="H434" s="72"/>
      <c r="I434" s="73"/>
      <c r="J434" s="74"/>
      <c r="K434" s="75"/>
    </row>
    <row r="435" spans="1:11" x14ac:dyDescent="0.25">
      <c r="A435" s="71"/>
      <c r="B435" s="2"/>
      <c r="C435" s="2" t="s">
        <v>550</v>
      </c>
      <c r="D435" s="2" t="s">
        <v>532</v>
      </c>
      <c r="E435" s="40" t="s">
        <v>551</v>
      </c>
      <c r="F435" s="2">
        <v>2</v>
      </c>
      <c r="G435" s="76">
        <v>348.72201999999999</v>
      </c>
      <c r="H435" s="76">
        <v>335.07344000000001</v>
      </c>
      <c r="I435" s="77">
        <v>86.23</v>
      </c>
      <c r="J435" s="78">
        <f t="shared" si="11"/>
        <v>96.935986010947346</v>
      </c>
      <c r="K435" s="79" t="s">
        <v>375</v>
      </c>
    </row>
    <row r="436" spans="1:11" x14ac:dyDescent="0.25">
      <c r="A436" s="71"/>
      <c r="B436" s="2"/>
      <c r="C436" s="2"/>
      <c r="D436" s="2"/>
      <c r="E436" s="40"/>
      <c r="F436" s="2"/>
      <c r="G436" s="76"/>
      <c r="H436" s="76"/>
      <c r="I436" s="77"/>
      <c r="J436" s="78"/>
      <c r="K436" s="79"/>
    </row>
    <row r="437" spans="1:11" x14ac:dyDescent="0.25">
      <c r="A437" s="71"/>
      <c r="B437" s="2"/>
      <c r="C437" s="2" t="s">
        <v>552</v>
      </c>
      <c r="D437" s="2" t="s">
        <v>532</v>
      </c>
      <c r="E437" s="40" t="s">
        <v>553</v>
      </c>
      <c r="F437" s="2">
        <v>2</v>
      </c>
      <c r="G437" s="72">
        <v>331.70294000000001</v>
      </c>
      <c r="H437" s="72">
        <v>348.99896999999999</v>
      </c>
      <c r="I437" s="73">
        <v>100</v>
      </c>
      <c r="J437" s="74">
        <f t="shared" si="11"/>
        <v>97.02646171133398</v>
      </c>
      <c r="K437" s="75" t="s">
        <v>375</v>
      </c>
    </row>
    <row r="438" spans="1:11" x14ac:dyDescent="0.25">
      <c r="A438" s="71"/>
      <c r="B438" s="2"/>
      <c r="C438" s="2" t="s">
        <v>554</v>
      </c>
      <c r="D438" s="2" t="s">
        <v>532</v>
      </c>
      <c r="E438" s="40" t="s">
        <v>553</v>
      </c>
      <c r="F438" s="2">
        <v>2</v>
      </c>
      <c r="G438" s="72">
        <v>326.77132999999998</v>
      </c>
      <c r="H438" s="72">
        <v>348.99896999999999</v>
      </c>
      <c r="I438" s="73">
        <v>86.7</v>
      </c>
      <c r="J438" s="74">
        <f t="shared" si="11"/>
        <v>90.858617948356681</v>
      </c>
      <c r="K438" s="75" t="s">
        <v>377</v>
      </c>
    </row>
    <row r="439" spans="1:11" x14ac:dyDescent="0.25">
      <c r="A439" s="71"/>
      <c r="B439" s="2"/>
      <c r="C439" s="2"/>
      <c r="D439" s="2"/>
      <c r="E439" s="40"/>
      <c r="F439" s="2"/>
      <c r="G439" s="72"/>
      <c r="H439" s="72"/>
      <c r="I439" s="73"/>
      <c r="J439" s="74"/>
      <c r="K439" s="75"/>
    </row>
    <row r="440" spans="1:11" x14ac:dyDescent="0.25">
      <c r="A440" s="71"/>
      <c r="B440" s="2"/>
      <c r="C440" s="2" t="s">
        <v>555</v>
      </c>
      <c r="D440" s="2" t="s">
        <v>532</v>
      </c>
      <c r="E440" s="40" t="s">
        <v>648</v>
      </c>
      <c r="F440" s="2">
        <v>2</v>
      </c>
      <c r="G440" s="72">
        <v>270.62333999999998</v>
      </c>
      <c r="H440" s="72">
        <v>317.24270999999999</v>
      </c>
      <c r="I440" s="73">
        <v>81.8</v>
      </c>
      <c r="J440" s="74">
        <f t="shared" si="11"/>
        <v>83.902895266529526</v>
      </c>
      <c r="K440" s="75" t="s">
        <v>375</v>
      </c>
    </row>
    <row r="441" spans="1:11" x14ac:dyDescent="0.25">
      <c r="A441" s="71"/>
      <c r="B441" s="2"/>
      <c r="C441" s="2"/>
      <c r="D441" s="2"/>
      <c r="E441" s="40"/>
      <c r="F441" s="2"/>
      <c r="G441" s="72"/>
      <c r="H441" s="72"/>
      <c r="I441" s="73"/>
      <c r="J441" s="74"/>
      <c r="K441" s="75"/>
    </row>
    <row r="442" spans="1:11" x14ac:dyDescent="0.25">
      <c r="A442" s="71"/>
      <c r="B442" s="2"/>
      <c r="C442" s="2" t="s">
        <v>556</v>
      </c>
      <c r="D442" s="2" t="s">
        <v>532</v>
      </c>
      <c r="E442" s="40" t="s">
        <v>649</v>
      </c>
      <c r="F442" s="2">
        <v>2</v>
      </c>
      <c r="G442" s="72">
        <v>270.10313000000002</v>
      </c>
      <c r="H442" s="72">
        <v>331.25463999999999</v>
      </c>
      <c r="I442" s="73">
        <v>81.8</v>
      </c>
      <c r="J442" s="74">
        <f t="shared" si="11"/>
        <v>81.643655227893561</v>
      </c>
      <c r="K442" s="75" t="s">
        <v>375</v>
      </c>
    </row>
    <row r="443" spans="1:11" x14ac:dyDescent="0.25">
      <c r="A443" s="71"/>
      <c r="B443" s="2"/>
      <c r="C443" s="2"/>
      <c r="D443" s="2"/>
      <c r="E443" s="40"/>
      <c r="F443" s="2"/>
      <c r="G443" s="72"/>
      <c r="H443" s="72"/>
      <c r="I443" s="73"/>
      <c r="J443" s="74"/>
      <c r="K443" s="75"/>
    </row>
    <row r="444" spans="1:11" x14ac:dyDescent="0.25">
      <c r="A444" s="71"/>
      <c r="B444" s="2"/>
      <c r="C444" s="2" t="s">
        <v>557</v>
      </c>
      <c r="D444" s="2" t="s">
        <v>532</v>
      </c>
      <c r="E444" s="40" t="s">
        <v>650</v>
      </c>
      <c r="F444" s="2">
        <v>2</v>
      </c>
      <c r="G444" s="72">
        <v>324.11473999999998</v>
      </c>
      <c r="H444" s="72">
        <v>355.29237999999998</v>
      </c>
      <c r="I444" s="73">
        <v>89.73</v>
      </c>
      <c r="J444" s="74">
        <f t="shared" si="11"/>
        <v>90.626876104013263</v>
      </c>
      <c r="K444" s="75" t="s">
        <v>158</v>
      </c>
    </row>
    <row r="445" spans="1:11" x14ac:dyDescent="0.25">
      <c r="A445" s="71"/>
      <c r="B445" s="2"/>
      <c r="C445" s="2" t="s">
        <v>558</v>
      </c>
      <c r="D445" s="2" t="s">
        <v>532</v>
      </c>
      <c r="E445" s="40" t="s">
        <v>650</v>
      </c>
      <c r="F445" s="2">
        <v>2</v>
      </c>
      <c r="G445" s="72">
        <v>296.99405000000002</v>
      </c>
      <c r="H445" s="72">
        <v>355.29237999999998</v>
      </c>
      <c r="I445" s="73">
        <v>80.63</v>
      </c>
      <c r="J445" s="74">
        <f t="shared" si="11"/>
        <v>82.406869631597516</v>
      </c>
      <c r="K445" s="75" t="s">
        <v>160</v>
      </c>
    </row>
    <row r="446" spans="1:11" x14ac:dyDescent="0.25">
      <c r="A446" s="71"/>
      <c r="B446" s="2"/>
      <c r="C446" s="2"/>
      <c r="D446" s="2"/>
      <c r="E446" s="40"/>
      <c r="F446" s="2"/>
      <c r="G446" s="72"/>
      <c r="H446" s="72"/>
      <c r="I446" s="73"/>
      <c r="J446" s="74"/>
      <c r="K446" s="75"/>
    </row>
    <row r="447" spans="1:11" x14ac:dyDescent="0.25">
      <c r="A447" s="71"/>
      <c r="B447" s="2"/>
      <c r="C447" s="2" t="s">
        <v>559</v>
      </c>
      <c r="D447" s="2" t="s">
        <v>532</v>
      </c>
      <c r="E447" s="40" t="s">
        <v>651</v>
      </c>
      <c r="F447" s="2">
        <v>2</v>
      </c>
      <c r="G447" s="72">
        <v>286.37986000000001</v>
      </c>
      <c r="H447" s="72">
        <v>357.73766000000001</v>
      </c>
      <c r="I447" s="73">
        <v>89.35</v>
      </c>
      <c r="J447" s="74">
        <f t="shared" si="11"/>
        <v>83.771821978150143</v>
      </c>
      <c r="K447" s="75" t="s">
        <v>158</v>
      </c>
    </row>
    <row r="448" spans="1:11" x14ac:dyDescent="0.25">
      <c r="A448" s="71"/>
      <c r="B448" s="2"/>
      <c r="C448" s="2"/>
      <c r="D448" s="2"/>
      <c r="E448" s="40"/>
      <c r="F448" s="2"/>
      <c r="G448" s="72"/>
      <c r="H448" s="72"/>
      <c r="I448" s="73"/>
      <c r="J448" s="74"/>
      <c r="K448" s="75"/>
    </row>
    <row r="449" spans="1:11" x14ac:dyDescent="0.25">
      <c r="A449" s="71"/>
      <c r="B449" s="2"/>
      <c r="C449" s="2" t="s">
        <v>643</v>
      </c>
      <c r="D449" s="2" t="s">
        <v>532</v>
      </c>
      <c r="E449" s="2" t="s">
        <v>644</v>
      </c>
      <c r="F449" s="2">
        <v>2</v>
      </c>
      <c r="G449" s="76">
        <v>303.72262999999998</v>
      </c>
      <c r="H449" s="76">
        <v>338.14182</v>
      </c>
      <c r="I449" s="77">
        <v>97.66</v>
      </c>
      <c r="J449" s="78">
        <f t="shared" si="11"/>
        <v>92.956647173898801</v>
      </c>
      <c r="K449" s="79" t="s">
        <v>158</v>
      </c>
    </row>
    <row r="450" spans="1:11" x14ac:dyDescent="0.25">
      <c r="A450" s="71"/>
      <c r="B450" s="2"/>
      <c r="C450" s="2" t="s">
        <v>645</v>
      </c>
      <c r="D450" s="2" t="s">
        <v>532</v>
      </c>
      <c r="E450" s="2" t="s">
        <v>644</v>
      </c>
      <c r="F450" s="2">
        <v>2</v>
      </c>
      <c r="G450" s="76">
        <v>289.68484000000001</v>
      </c>
      <c r="H450" s="76">
        <v>338.14182</v>
      </c>
      <c r="I450" s="77">
        <v>96.5</v>
      </c>
      <c r="J450" s="78">
        <f t="shared" si="11"/>
        <v>90.001776923067368</v>
      </c>
      <c r="K450" s="79" t="s">
        <v>160</v>
      </c>
    </row>
    <row r="451" spans="1:11" x14ac:dyDescent="0.25">
      <c r="A451" s="71"/>
      <c r="B451" s="2"/>
      <c r="C451" s="2" t="s">
        <v>646</v>
      </c>
      <c r="D451" s="2" t="s">
        <v>532</v>
      </c>
      <c r="E451" s="2" t="s">
        <v>644</v>
      </c>
      <c r="F451" s="2">
        <v>2</v>
      </c>
      <c r="G451" s="76">
        <v>303.45762000000002</v>
      </c>
      <c r="H451" s="76">
        <v>338.14182</v>
      </c>
      <c r="I451" s="77">
        <v>75.5</v>
      </c>
      <c r="J451" s="78">
        <f t="shared" si="11"/>
        <v>84.045623709010613</v>
      </c>
      <c r="K451" s="79" t="s">
        <v>313</v>
      </c>
    </row>
    <row r="452" spans="1:11" x14ac:dyDescent="0.25">
      <c r="A452" s="71"/>
      <c r="B452" s="2"/>
      <c r="C452" s="2" t="s">
        <v>647</v>
      </c>
      <c r="D452" s="2" t="s">
        <v>532</v>
      </c>
      <c r="E452" s="2" t="s">
        <v>644</v>
      </c>
      <c r="F452" s="2">
        <v>2</v>
      </c>
      <c r="G452" s="76">
        <v>290.07792999999998</v>
      </c>
      <c r="H452" s="76">
        <v>338.14182</v>
      </c>
      <c r="I452" s="77">
        <v>74.8</v>
      </c>
      <c r="J452" s="78">
        <f t="shared" si="11"/>
        <v>81.391526946888732</v>
      </c>
      <c r="K452" s="79" t="s">
        <v>40</v>
      </c>
    </row>
    <row r="453" spans="1:11" x14ac:dyDescent="0.25">
      <c r="A453" s="260"/>
      <c r="B453" s="2"/>
      <c r="C453" s="56"/>
      <c r="D453" s="56"/>
      <c r="E453" s="56"/>
      <c r="F453" s="2"/>
      <c r="G453" s="261"/>
      <c r="H453" s="76"/>
      <c r="I453" s="77"/>
      <c r="J453" s="262"/>
      <c r="K453" s="263"/>
    </row>
    <row r="454" spans="1:11" x14ac:dyDescent="0.25">
      <c r="A454" s="2"/>
      <c r="B454" s="2"/>
      <c r="C454" s="264" t="s">
        <v>560</v>
      </c>
      <c r="D454" s="201" t="s">
        <v>561</v>
      </c>
      <c r="E454" s="201" t="s">
        <v>562</v>
      </c>
      <c r="F454" s="219">
        <v>2</v>
      </c>
      <c r="G454" s="265">
        <v>354.66</v>
      </c>
      <c r="H454" s="266">
        <v>380.84818000000001</v>
      </c>
      <c r="I454" s="219">
        <v>94.63</v>
      </c>
      <c r="J454" s="267">
        <f>((G454/H454)*100)*0.6+(I454*0.4)</f>
        <v>93.726233139305009</v>
      </c>
      <c r="K454" s="2" t="s">
        <v>15</v>
      </c>
    </row>
    <row r="455" spans="1:11" x14ac:dyDescent="0.25">
      <c r="A455" s="2"/>
      <c r="B455" s="2"/>
      <c r="C455" s="268" t="s">
        <v>563</v>
      </c>
      <c r="D455" s="269" t="s">
        <v>561</v>
      </c>
      <c r="E455" s="269" t="s">
        <v>562</v>
      </c>
      <c r="F455" s="35">
        <v>2</v>
      </c>
      <c r="G455" s="270">
        <v>349.21899999999999</v>
      </c>
      <c r="H455" s="271">
        <v>380.84818000000001</v>
      </c>
      <c r="I455" s="35">
        <v>82.73</v>
      </c>
      <c r="J455" s="259">
        <f>((G455/H455)*100)*0.6+(I455*0.4)</f>
        <v>88.109041173729651</v>
      </c>
      <c r="K455" s="213" t="s">
        <v>15</v>
      </c>
    </row>
    <row r="456" spans="1:11" x14ac:dyDescent="0.25">
      <c r="A456" s="2"/>
      <c r="B456" s="2"/>
      <c r="C456" s="272" t="s">
        <v>564</v>
      </c>
      <c r="D456" s="269" t="s">
        <v>561</v>
      </c>
      <c r="E456" s="40" t="s">
        <v>565</v>
      </c>
      <c r="F456" s="2">
        <v>2</v>
      </c>
      <c r="G456" s="2">
        <v>300.25799999999998</v>
      </c>
      <c r="H456" s="2">
        <v>323.53930000000003</v>
      </c>
      <c r="I456" s="2">
        <v>91.36</v>
      </c>
      <c r="J456" s="259">
        <f>((G456/H456)*100)*0.6+(I456*0.4)</f>
        <v>92.226509049132517</v>
      </c>
      <c r="K456" s="2" t="s">
        <v>15</v>
      </c>
    </row>
    <row r="457" spans="1:11" x14ac:dyDescent="0.25">
      <c r="A457" s="2"/>
      <c r="B457" s="2"/>
      <c r="C457" s="260" t="s">
        <v>566</v>
      </c>
      <c r="D457" s="2" t="s">
        <v>561</v>
      </c>
      <c r="E457" s="40" t="s">
        <v>565</v>
      </c>
      <c r="F457" s="2">
        <v>3</v>
      </c>
      <c r="G457" s="260">
        <v>297.81099999999998</v>
      </c>
      <c r="H457" s="2">
        <v>303.5127</v>
      </c>
      <c r="I457" s="2">
        <v>82.5</v>
      </c>
      <c r="J457" s="47">
        <v>91.873000000000005</v>
      </c>
      <c r="K457" s="2" t="s">
        <v>15</v>
      </c>
    </row>
    <row r="458" spans="1:11" x14ac:dyDescent="0.25">
      <c r="A458" s="260"/>
      <c r="B458" s="2"/>
      <c r="C458" s="260"/>
      <c r="D458" s="2"/>
      <c r="E458" s="40"/>
      <c r="F458" s="2"/>
      <c r="G458" s="260"/>
      <c r="H458" s="2"/>
      <c r="I458" s="2"/>
      <c r="J458" s="47"/>
      <c r="K458" s="273"/>
    </row>
    <row r="459" spans="1:11" x14ac:dyDescent="0.25">
      <c r="A459" s="71"/>
      <c r="B459" s="2"/>
      <c r="C459" s="2" t="s">
        <v>567</v>
      </c>
      <c r="D459" s="2" t="s">
        <v>568</v>
      </c>
      <c r="E459" s="40" t="s">
        <v>569</v>
      </c>
      <c r="F459" s="2">
        <v>2</v>
      </c>
      <c r="G459" s="274">
        <v>320.74</v>
      </c>
      <c r="H459" s="274">
        <v>321.3</v>
      </c>
      <c r="I459" s="274">
        <v>85.53</v>
      </c>
      <c r="J459" s="77">
        <f>(G459/H459*100)*(0.6)+ (I459*0.4)</f>
        <v>94.107424836601311</v>
      </c>
      <c r="K459" s="275" t="s">
        <v>57</v>
      </c>
    </row>
    <row r="460" spans="1:11" x14ac:dyDescent="0.25">
      <c r="A460" s="71"/>
      <c r="B460" s="2"/>
      <c r="C460" s="2"/>
      <c r="D460" s="2"/>
      <c r="E460" s="40"/>
      <c r="F460" s="2"/>
      <c r="G460" s="274"/>
      <c r="H460" s="274"/>
      <c r="I460" s="274"/>
      <c r="J460" s="77"/>
      <c r="K460" s="275"/>
    </row>
    <row r="461" spans="1:11" x14ac:dyDescent="0.25">
      <c r="A461" s="71"/>
      <c r="B461" s="2"/>
      <c r="C461" s="276" t="s">
        <v>570</v>
      </c>
      <c r="D461" s="2" t="s">
        <v>568</v>
      </c>
      <c r="E461" s="220" t="s">
        <v>571</v>
      </c>
      <c r="F461" s="2">
        <v>2</v>
      </c>
      <c r="G461" s="274">
        <v>357.84318999999999</v>
      </c>
      <c r="H461" s="274">
        <v>381.43887000000001</v>
      </c>
      <c r="I461" s="274">
        <v>77.83</v>
      </c>
      <c r="J461" s="274">
        <v>87.420400000000001</v>
      </c>
      <c r="K461" s="275" t="s">
        <v>57</v>
      </c>
    </row>
    <row r="462" spans="1:11" x14ac:dyDescent="0.25">
      <c r="A462" s="71"/>
      <c r="B462" s="2"/>
      <c r="C462" s="277" t="s">
        <v>572</v>
      </c>
      <c r="D462" s="2" t="s">
        <v>568</v>
      </c>
      <c r="E462" s="40" t="s">
        <v>571</v>
      </c>
      <c r="F462" s="278" t="s">
        <v>573</v>
      </c>
      <c r="G462" s="279">
        <v>351.14398</v>
      </c>
      <c r="H462" s="274">
        <v>336.37533000000002</v>
      </c>
      <c r="I462" s="274">
        <v>77.83</v>
      </c>
      <c r="J462" s="279">
        <v>93.766300000000001</v>
      </c>
      <c r="K462" s="275" t="s">
        <v>57</v>
      </c>
    </row>
    <row r="463" spans="1:11" x14ac:dyDescent="0.25">
      <c r="A463" s="280"/>
      <c r="B463" s="2"/>
      <c r="C463" s="277"/>
      <c r="D463" s="2"/>
      <c r="E463" s="40"/>
      <c r="F463" s="278"/>
      <c r="G463" s="279"/>
      <c r="H463" s="274"/>
      <c r="I463" s="263"/>
      <c r="J463" s="279"/>
      <c r="K463" s="275"/>
    </row>
    <row r="464" spans="1:11" x14ac:dyDescent="0.25">
      <c r="A464" s="281"/>
      <c r="B464" s="244"/>
      <c r="C464" s="276" t="s">
        <v>574</v>
      </c>
      <c r="D464" s="2" t="s">
        <v>568</v>
      </c>
      <c r="E464" s="40" t="s">
        <v>575</v>
      </c>
      <c r="F464" s="2">
        <v>2</v>
      </c>
      <c r="G464" s="2">
        <v>273.35424999999998</v>
      </c>
      <c r="H464" s="2">
        <v>252.33222000000001</v>
      </c>
      <c r="I464" s="47">
        <v>88.36</v>
      </c>
      <c r="J464" s="282">
        <v>100.34266</v>
      </c>
      <c r="K464" s="283" t="s">
        <v>57</v>
      </c>
    </row>
    <row r="465" spans="1:11" x14ac:dyDescent="0.25">
      <c r="A465" s="281"/>
      <c r="B465" s="284"/>
      <c r="C465" s="276" t="s">
        <v>576</v>
      </c>
      <c r="D465" s="2" t="s">
        <v>568</v>
      </c>
      <c r="E465" s="40" t="s">
        <v>575</v>
      </c>
      <c r="F465" s="2">
        <v>3</v>
      </c>
      <c r="G465" s="2">
        <v>294.45900999999998</v>
      </c>
      <c r="H465" s="2">
        <v>252.46992</v>
      </c>
      <c r="I465" s="47">
        <v>83.32</v>
      </c>
      <c r="J465" s="282">
        <v>103.30679000000001</v>
      </c>
      <c r="K465" s="2" t="s">
        <v>57</v>
      </c>
    </row>
    <row r="466" spans="1:11" x14ac:dyDescent="0.25">
      <c r="A466" s="281"/>
      <c r="B466" s="244"/>
      <c r="C466" s="276" t="s">
        <v>577</v>
      </c>
      <c r="D466" s="2" t="s">
        <v>568</v>
      </c>
      <c r="E466" s="40" t="s">
        <v>575</v>
      </c>
      <c r="F466" s="2">
        <v>3</v>
      </c>
      <c r="G466" s="2">
        <v>274.36426</v>
      </c>
      <c r="H466" s="2">
        <v>252.46992</v>
      </c>
      <c r="I466" s="47">
        <v>84.41</v>
      </c>
      <c r="J466" s="282">
        <v>98.967240000000004</v>
      </c>
      <c r="K466" s="275" t="s">
        <v>57</v>
      </c>
    </row>
    <row r="467" spans="1:11" x14ac:dyDescent="0.25">
      <c r="A467" s="281"/>
      <c r="B467" s="244"/>
      <c r="C467" s="276" t="s">
        <v>578</v>
      </c>
      <c r="D467" s="2" t="s">
        <v>568</v>
      </c>
      <c r="E467" s="40" t="s">
        <v>575</v>
      </c>
      <c r="F467" s="2">
        <v>3</v>
      </c>
      <c r="G467" s="2" t="s">
        <v>579</v>
      </c>
      <c r="H467" s="2">
        <v>252.46992</v>
      </c>
      <c r="I467" s="47">
        <v>78.06</v>
      </c>
      <c r="J467" s="282">
        <v>94.997720000000001</v>
      </c>
      <c r="K467" s="283" t="s">
        <v>64</v>
      </c>
    </row>
    <row r="468" spans="1:11" x14ac:dyDescent="0.25">
      <c r="A468" s="281"/>
      <c r="B468" s="244"/>
      <c r="C468" s="276"/>
      <c r="D468" s="2"/>
      <c r="E468" s="40"/>
      <c r="F468" s="2"/>
      <c r="G468" s="2"/>
      <c r="H468" s="2"/>
      <c r="I468" s="47"/>
      <c r="J468" s="282"/>
      <c r="K468" s="275"/>
    </row>
    <row r="469" spans="1:11" x14ac:dyDescent="0.25">
      <c r="A469" s="2"/>
      <c r="B469" s="2"/>
      <c r="C469" s="2" t="s">
        <v>580</v>
      </c>
      <c r="D469" s="219" t="s">
        <v>568</v>
      </c>
      <c r="E469" s="220" t="s">
        <v>581</v>
      </c>
      <c r="F469" s="2">
        <v>2</v>
      </c>
      <c r="G469" s="285">
        <v>401375</v>
      </c>
      <c r="H469" s="285">
        <v>420181</v>
      </c>
      <c r="I469" s="286">
        <v>93.93</v>
      </c>
      <c r="J469" s="2">
        <v>94.885999999999996</v>
      </c>
      <c r="K469" s="275" t="s">
        <v>57</v>
      </c>
    </row>
    <row r="470" spans="1:11" x14ac:dyDescent="0.25">
      <c r="A470" s="2"/>
      <c r="B470" s="2"/>
      <c r="C470" s="2" t="s">
        <v>582</v>
      </c>
      <c r="D470" s="219" t="s">
        <v>568</v>
      </c>
      <c r="E470" s="220" t="s">
        <v>581</v>
      </c>
      <c r="F470" s="2">
        <v>2</v>
      </c>
      <c r="G470" s="2" t="s">
        <v>583</v>
      </c>
      <c r="H470" s="285">
        <v>420181</v>
      </c>
      <c r="I470" s="286">
        <v>94.86</v>
      </c>
      <c r="J470" s="2">
        <v>94.335999999999999</v>
      </c>
      <c r="K470" s="275" t="s">
        <v>57</v>
      </c>
    </row>
    <row r="471" spans="1:11" x14ac:dyDescent="0.25">
      <c r="A471" s="2"/>
      <c r="B471" s="2"/>
      <c r="C471" s="2" t="s">
        <v>584</v>
      </c>
      <c r="D471" s="219" t="s">
        <v>568</v>
      </c>
      <c r="E471" s="220" t="s">
        <v>581</v>
      </c>
      <c r="F471" s="2">
        <v>2</v>
      </c>
      <c r="G471" s="285">
        <v>400077</v>
      </c>
      <c r="H471" s="285">
        <v>420181</v>
      </c>
      <c r="I471" s="286">
        <v>90.9</v>
      </c>
      <c r="J471" s="2">
        <v>93.489000000000004</v>
      </c>
      <c r="K471" s="275" t="s">
        <v>57</v>
      </c>
    </row>
    <row r="472" spans="1:11" x14ac:dyDescent="0.25">
      <c r="A472" s="2"/>
      <c r="B472" s="2"/>
      <c r="C472" s="2" t="s">
        <v>585</v>
      </c>
      <c r="D472" s="219" t="s">
        <v>568</v>
      </c>
      <c r="E472" s="220" t="s">
        <v>581</v>
      </c>
      <c r="F472" s="2">
        <v>2</v>
      </c>
      <c r="G472" s="285">
        <v>398805</v>
      </c>
      <c r="H472" s="285">
        <v>420181</v>
      </c>
      <c r="I472" s="286">
        <v>90.9</v>
      </c>
      <c r="J472" s="2">
        <v>93.307000000000002</v>
      </c>
      <c r="K472" s="275" t="s">
        <v>57</v>
      </c>
    </row>
    <row r="473" spans="1:11" x14ac:dyDescent="0.25">
      <c r="A473" s="2"/>
      <c r="B473" s="2"/>
      <c r="C473" s="2" t="s">
        <v>586</v>
      </c>
      <c r="D473" s="219" t="s">
        <v>568</v>
      </c>
      <c r="E473" s="220" t="s">
        <v>581</v>
      </c>
      <c r="F473" s="2">
        <v>2</v>
      </c>
      <c r="G473" s="285">
        <v>389472</v>
      </c>
      <c r="H473" s="285">
        <v>420181</v>
      </c>
      <c r="I473" s="286">
        <v>93.46</v>
      </c>
      <c r="J473" s="2">
        <v>92.998000000000005</v>
      </c>
      <c r="K473" s="2" t="s">
        <v>94</v>
      </c>
    </row>
    <row r="474" spans="1:11" x14ac:dyDescent="0.25">
      <c r="A474" s="2"/>
      <c r="B474" s="2"/>
      <c r="C474" s="2" t="s">
        <v>587</v>
      </c>
      <c r="D474" s="219" t="s">
        <v>568</v>
      </c>
      <c r="E474" s="220" t="s">
        <v>581</v>
      </c>
      <c r="F474" s="2">
        <v>2</v>
      </c>
      <c r="G474" s="285">
        <v>376733</v>
      </c>
      <c r="H474" s="285">
        <v>420181</v>
      </c>
      <c r="I474" s="286">
        <v>97.43</v>
      </c>
      <c r="J474" s="2">
        <v>92.766999999999996</v>
      </c>
      <c r="K474" s="2" t="s">
        <v>146</v>
      </c>
    </row>
    <row r="475" spans="1:11" x14ac:dyDescent="0.25">
      <c r="A475" s="2"/>
      <c r="B475" s="2"/>
      <c r="C475" s="2" t="s">
        <v>588</v>
      </c>
      <c r="D475" s="219" t="s">
        <v>568</v>
      </c>
      <c r="E475" s="220" t="s">
        <v>581</v>
      </c>
      <c r="F475" s="2">
        <v>2</v>
      </c>
      <c r="G475" s="285">
        <v>373000</v>
      </c>
      <c r="H475" s="285">
        <v>420181</v>
      </c>
      <c r="I475" s="286">
        <v>98.13</v>
      </c>
      <c r="J475" s="2">
        <v>92.513999999999996</v>
      </c>
      <c r="K475" s="2" t="s">
        <v>42</v>
      </c>
    </row>
    <row r="476" spans="1:11" x14ac:dyDescent="0.25">
      <c r="A476" s="2"/>
      <c r="B476" s="2"/>
      <c r="C476" s="2" t="s">
        <v>589</v>
      </c>
      <c r="D476" s="219" t="s">
        <v>568</v>
      </c>
      <c r="E476" s="220" t="s">
        <v>581</v>
      </c>
      <c r="F476" s="2">
        <v>2</v>
      </c>
      <c r="G476" s="285">
        <v>414401</v>
      </c>
      <c r="H476" s="285">
        <v>420181</v>
      </c>
      <c r="I476" s="286">
        <v>82.5</v>
      </c>
      <c r="J476" s="2">
        <v>92.174000000000007</v>
      </c>
      <c r="K476" s="2" t="s">
        <v>457</v>
      </c>
    </row>
    <row r="477" spans="1:11" x14ac:dyDescent="0.25">
      <c r="A477" s="2"/>
      <c r="B477" s="2"/>
      <c r="C477" s="2"/>
      <c r="D477" s="219"/>
      <c r="E477" s="220"/>
      <c r="F477" s="2"/>
      <c r="G477" s="285"/>
      <c r="H477" s="285"/>
      <c r="I477" s="286"/>
      <c r="J477" s="2"/>
      <c r="K477" s="273"/>
    </row>
    <row r="478" spans="1:11" x14ac:dyDescent="0.25">
      <c r="A478" s="2"/>
      <c r="B478" s="2"/>
      <c r="C478" s="2" t="s">
        <v>590</v>
      </c>
      <c r="D478" s="219" t="s">
        <v>568</v>
      </c>
      <c r="E478" s="220" t="s">
        <v>581</v>
      </c>
      <c r="F478" s="2">
        <v>3</v>
      </c>
      <c r="G478" s="285">
        <v>408567</v>
      </c>
      <c r="H478" s="285">
        <v>420181</v>
      </c>
      <c r="I478" s="286">
        <v>89.73</v>
      </c>
      <c r="J478" s="2">
        <v>94.233000000000004</v>
      </c>
      <c r="K478" s="275" t="s">
        <v>57</v>
      </c>
    </row>
    <row r="479" spans="1:11" x14ac:dyDescent="0.25">
      <c r="A479" s="2"/>
      <c r="B479" s="2"/>
      <c r="C479" s="2" t="s">
        <v>591</v>
      </c>
      <c r="D479" s="219" t="s">
        <v>568</v>
      </c>
      <c r="E479" s="220" t="s">
        <v>581</v>
      </c>
      <c r="F479" s="2">
        <v>3</v>
      </c>
      <c r="G479" s="285">
        <v>417000</v>
      </c>
      <c r="H479" s="285">
        <v>451167</v>
      </c>
      <c r="I479" s="286">
        <v>93.46</v>
      </c>
      <c r="J479" s="2">
        <v>92.84</v>
      </c>
      <c r="K479" s="275" t="s">
        <v>57</v>
      </c>
    </row>
    <row r="480" spans="1:11" x14ac:dyDescent="0.25">
      <c r="A480" s="2"/>
      <c r="B480" s="2"/>
      <c r="C480" s="2" t="s">
        <v>592</v>
      </c>
      <c r="D480" s="219" t="s">
        <v>568</v>
      </c>
      <c r="E480" s="220" t="s">
        <v>581</v>
      </c>
      <c r="F480" s="2">
        <v>3</v>
      </c>
      <c r="G480" s="285">
        <v>390751</v>
      </c>
      <c r="H480" s="285">
        <v>451167</v>
      </c>
      <c r="I480" s="286">
        <v>90.66</v>
      </c>
      <c r="J480" s="2">
        <v>88.228999999999999</v>
      </c>
      <c r="K480" s="275" t="s">
        <v>57</v>
      </c>
    </row>
    <row r="481" spans="1:11" x14ac:dyDescent="0.25">
      <c r="A481" s="2"/>
      <c r="B481" s="2"/>
      <c r="C481" s="2" t="s">
        <v>593</v>
      </c>
      <c r="D481" s="219" t="s">
        <v>568</v>
      </c>
      <c r="E481" s="220" t="s">
        <v>581</v>
      </c>
      <c r="F481" s="2">
        <v>3</v>
      </c>
      <c r="G481" s="285">
        <v>425836</v>
      </c>
      <c r="H481" s="285">
        <v>451167</v>
      </c>
      <c r="I481" s="286">
        <v>77.599999999999994</v>
      </c>
      <c r="J481" s="2">
        <v>87.671000000000006</v>
      </c>
      <c r="K481" s="275" t="s">
        <v>57</v>
      </c>
    </row>
    <row r="482" spans="1:11" x14ac:dyDescent="0.25">
      <c r="A482" s="2"/>
      <c r="B482" s="2"/>
      <c r="C482" s="2" t="s">
        <v>594</v>
      </c>
      <c r="D482" s="219" t="s">
        <v>568</v>
      </c>
      <c r="E482" s="220" t="s">
        <v>581</v>
      </c>
      <c r="F482" s="2">
        <v>3</v>
      </c>
      <c r="G482" s="285">
        <v>412356</v>
      </c>
      <c r="H482" s="285">
        <v>451167</v>
      </c>
      <c r="I482" s="286">
        <v>81.099999999999994</v>
      </c>
      <c r="J482" s="2">
        <v>87.278000000000006</v>
      </c>
      <c r="K482" s="2" t="s">
        <v>94</v>
      </c>
    </row>
    <row r="483" spans="1:11" x14ac:dyDescent="0.25">
      <c r="A483" s="2"/>
      <c r="B483" s="2"/>
      <c r="C483" s="2" t="s">
        <v>595</v>
      </c>
      <c r="D483" s="219" t="s">
        <v>568</v>
      </c>
      <c r="E483" s="220" t="s">
        <v>581</v>
      </c>
      <c r="F483" s="2">
        <v>3</v>
      </c>
      <c r="G483" s="285">
        <v>347293</v>
      </c>
      <c r="H483" s="285">
        <v>420181</v>
      </c>
      <c r="I483" s="286">
        <v>91.36</v>
      </c>
      <c r="J483" s="2">
        <v>86.135000000000005</v>
      </c>
      <c r="K483" s="2" t="s">
        <v>146</v>
      </c>
    </row>
    <row r="484" spans="1:11" x14ac:dyDescent="0.25">
      <c r="A484" s="2"/>
      <c r="B484" s="2"/>
      <c r="C484" s="2" t="s">
        <v>596</v>
      </c>
      <c r="D484" s="219" t="s">
        <v>568</v>
      </c>
      <c r="E484" s="220" t="s">
        <v>581</v>
      </c>
      <c r="F484" s="2">
        <v>3</v>
      </c>
      <c r="G484" s="285">
        <v>384063</v>
      </c>
      <c r="H484" s="285">
        <v>451167</v>
      </c>
      <c r="I484" s="286">
        <v>87.16</v>
      </c>
      <c r="J484" s="2">
        <v>85.938999999999993</v>
      </c>
      <c r="K484" s="2" t="s">
        <v>42</v>
      </c>
    </row>
    <row r="485" spans="1:11" x14ac:dyDescent="0.25">
      <c r="A485" s="2"/>
      <c r="B485" s="2"/>
      <c r="C485" s="2" t="s">
        <v>597</v>
      </c>
      <c r="D485" s="219" t="s">
        <v>568</v>
      </c>
      <c r="E485" s="220" t="s">
        <v>581</v>
      </c>
      <c r="F485" s="2">
        <v>3</v>
      </c>
      <c r="G485" s="285">
        <v>391711</v>
      </c>
      <c r="H485" s="285">
        <v>451167</v>
      </c>
      <c r="I485" s="286">
        <v>84.6</v>
      </c>
      <c r="J485" s="2">
        <v>85.933000000000007</v>
      </c>
      <c r="K485" s="2" t="s">
        <v>457</v>
      </c>
    </row>
    <row r="486" spans="1:11" x14ac:dyDescent="0.25">
      <c r="A486" s="260"/>
      <c r="B486" s="2"/>
      <c r="C486" s="2"/>
      <c r="D486" s="219"/>
      <c r="E486" s="220"/>
      <c r="F486" s="2"/>
      <c r="G486" s="285"/>
      <c r="H486" s="285"/>
      <c r="I486" s="286"/>
      <c r="J486" s="2"/>
      <c r="K486" s="47"/>
    </row>
    <row r="487" spans="1:11" x14ac:dyDescent="0.25">
      <c r="A487" s="287"/>
      <c r="B487" s="276"/>
      <c r="C487" s="276" t="s">
        <v>598</v>
      </c>
      <c r="D487" s="276" t="s">
        <v>568</v>
      </c>
      <c r="E487" s="222" t="s">
        <v>599</v>
      </c>
      <c r="F487" s="276">
        <v>2</v>
      </c>
      <c r="G487" s="276">
        <v>352.17086</v>
      </c>
      <c r="H487" s="240">
        <v>384.17005999999998</v>
      </c>
      <c r="I487" s="240">
        <v>86.23</v>
      </c>
      <c r="J487" s="288">
        <f t="shared" ref="J487:J494" si="13">ROUND(((G487/H487)*100)*0.6+(I487*0.4),2)</f>
        <v>89.49</v>
      </c>
      <c r="K487" s="289" t="s">
        <v>600</v>
      </c>
    </row>
    <row r="488" spans="1:11" x14ac:dyDescent="0.25">
      <c r="A488" s="287"/>
      <c r="B488" s="276"/>
      <c r="C488" s="276" t="s">
        <v>601</v>
      </c>
      <c r="D488" s="276" t="s">
        <v>568</v>
      </c>
      <c r="E488" s="222" t="s">
        <v>599</v>
      </c>
      <c r="F488" s="276">
        <v>2</v>
      </c>
      <c r="G488" s="277">
        <v>348.81045999999998</v>
      </c>
      <c r="H488" s="240">
        <v>384.17005999999998</v>
      </c>
      <c r="I488" s="240">
        <v>83.43</v>
      </c>
      <c r="J488" s="288">
        <f t="shared" si="13"/>
        <v>87.85</v>
      </c>
      <c r="K488" s="289" t="s">
        <v>600</v>
      </c>
    </row>
    <row r="489" spans="1:11" x14ac:dyDescent="0.25">
      <c r="A489" s="287"/>
      <c r="B489" s="276"/>
      <c r="C489" s="276" t="s">
        <v>602</v>
      </c>
      <c r="D489" s="276" t="s">
        <v>568</v>
      </c>
      <c r="E489" s="222" t="s">
        <v>599</v>
      </c>
      <c r="F489" s="276">
        <v>2</v>
      </c>
      <c r="G489" s="276">
        <v>354.99923999999999</v>
      </c>
      <c r="H489" s="240">
        <v>384.17005999999998</v>
      </c>
      <c r="I489" s="240">
        <v>77.83</v>
      </c>
      <c r="J489" s="288">
        <f t="shared" si="13"/>
        <v>86.58</v>
      </c>
      <c r="K489" s="289" t="s">
        <v>600</v>
      </c>
    </row>
    <row r="490" spans="1:11" x14ac:dyDescent="0.25">
      <c r="A490" s="287"/>
      <c r="B490" s="276"/>
      <c r="C490" s="276" t="s">
        <v>603</v>
      </c>
      <c r="D490" s="276" t="s">
        <v>568</v>
      </c>
      <c r="E490" s="222" t="s">
        <v>599</v>
      </c>
      <c r="F490" s="276">
        <v>2</v>
      </c>
      <c r="G490" s="277">
        <v>339.67421999999999</v>
      </c>
      <c r="H490" s="240">
        <v>384.17005999999998</v>
      </c>
      <c r="I490" s="240">
        <v>78.53</v>
      </c>
      <c r="J490" s="288">
        <f t="shared" si="13"/>
        <v>84.46</v>
      </c>
      <c r="K490" s="289" t="s">
        <v>94</v>
      </c>
    </row>
    <row r="491" spans="1:11" x14ac:dyDescent="0.25">
      <c r="A491" s="287"/>
      <c r="B491" s="276"/>
      <c r="C491" s="276"/>
      <c r="D491" s="276"/>
      <c r="E491" s="222"/>
      <c r="F491" s="276"/>
      <c r="G491" s="277"/>
      <c r="H491" s="240"/>
      <c r="I491" s="240"/>
      <c r="J491" s="288"/>
      <c r="K491" s="335"/>
    </row>
    <row r="492" spans="1:11" x14ac:dyDescent="0.25">
      <c r="A492" s="287"/>
      <c r="B492" s="276"/>
      <c r="C492" s="276" t="s">
        <v>604</v>
      </c>
      <c r="D492" s="276" t="s">
        <v>568</v>
      </c>
      <c r="E492" s="222" t="s">
        <v>599</v>
      </c>
      <c r="F492" s="276">
        <v>3</v>
      </c>
      <c r="G492" s="288">
        <v>420.24200000000002</v>
      </c>
      <c r="H492" s="288">
        <v>421.01947000000001</v>
      </c>
      <c r="I492" s="288">
        <v>79.930000000000007</v>
      </c>
      <c r="J492" s="288">
        <f t="shared" si="13"/>
        <v>91.86</v>
      </c>
      <c r="K492" s="275" t="s">
        <v>57</v>
      </c>
    </row>
    <row r="493" spans="1:11" x14ac:dyDescent="0.25">
      <c r="A493" s="287"/>
      <c r="B493" s="276"/>
      <c r="C493" s="276" t="s">
        <v>605</v>
      </c>
      <c r="D493" s="276" t="s">
        <v>568</v>
      </c>
      <c r="E493" s="222" t="s">
        <v>599</v>
      </c>
      <c r="F493" s="276">
        <v>3</v>
      </c>
      <c r="G493" s="288">
        <v>397</v>
      </c>
      <c r="H493" s="288">
        <v>421.01947000000001</v>
      </c>
      <c r="I493" s="288">
        <v>78.760000000000005</v>
      </c>
      <c r="J493" s="288">
        <f t="shared" si="13"/>
        <v>88.08</v>
      </c>
      <c r="K493" s="275" t="s">
        <v>57</v>
      </c>
    </row>
    <row r="494" spans="1:11" x14ac:dyDescent="0.25">
      <c r="A494" s="287"/>
      <c r="B494" s="276"/>
      <c r="C494" s="276" t="s">
        <v>606</v>
      </c>
      <c r="D494" s="276" t="s">
        <v>568</v>
      </c>
      <c r="E494" s="222" t="s">
        <v>599</v>
      </c>
      <c r="F494" s="276">
        <v>3</v>
      </c>
      <c r="G494" s="288">
        <v>365.505</v>
      </c>
      <c r="H494" s="288">
        <v>421.01947000000001</v>
      </c>
      <c r="I494" s="288">
        <v>79</v>
      </c>
      <c r="J494" s="288">
        <f t="shared" si="13"/>
        <v>83.69</v>
      </c>
      <c r="K494" s="275" t="s">
        <v>57</v>
      </c>
    </row>
    <row r="495" spans="1:11" x14ac:dyDescent="0.25">
      <c r="A495" s="272"/>
      <c r="B495" s="276"/>
      <c r="C495" s="272"/>
      <c r="D495" s="272"/>
      <c r="E495" s="222"/>
      <c r="F495" s="276"/>
      <c r="G495" s="288"/>
      <c r="H495" s="288"/>
      <c r="I495" s="290"/>
      <c r="J495" s="290"/>
      <c r="K495" s="275"/>
    </row>
    <row r="496" spans="1:11" x14ac:dyDescent="0.25">
      <c r="A496" s="260"/>
      <c r="B496" s="2"/>
      <c r="C496" s="311" t="s">
        <v>607</v>
      </c>
      <c r="D496" s="311" t="s">
        <v>568</v>
      </c>
      <c r="E496" s="312" t="s">
        <v>608</v>
      </c>
      <c r="F496" s="313" t="s">
        <v>218</v>
      </c>
      <c r="G496" s="314">
        <v>347.9</v>
      </c>
      <c r="H496" s="313">
        <v>352.4</v>
      </c>
      <c r="I496" s="311">
        <v>94.16</v>
      </c>
      <c r="J496" s="315">
        <f>(G496/H496)*100*(0.6)+I496*0.4</f>
        <v>96.897825198637918</v>
      </c>
      <c r="K496" s="220" t="s">
        <v>57</v>
      </c>
    </row>
    <row r="497" spans="1:11" x14ac:dyDescent="0.25">
      <c r="A497" s="260"/>
      <c r="B497" s="2"/>
      <c r="C497" s="313" t="s">
        <v>609</v>
      </c>
      <c r="D497" s="311" t="s">
        <v>568</v>
      </c>
      <c r="E497" s="312" t="s">
        <v>608</v>
      </c>
      <c r="F497" s="313" t="s">
        <v>218</v>
      </c>
      <c r="G497" s="314">
        <v>350.9</v>
      </c>
      <c r="H497" s="311">
        <v>352.4</v>
      </c>
      <c r="I497" s="311">
        <v>83.43</v>
      </c>
      <c r="J497" s="314">
        <f>(G497/H497)*100*(0.6) + (I497*0.4)</f>
        <v>93.116608399545981</v>
      </c>
      <c r="K497" s="220" t="s">
        <v>57</v>
      </c>
    </row>
    <row r="498" spans="1:11" x14ac:dyDescent="0.25">
      <c r="A498" s="311"/>
      <c r="B498" s="311"/>
      <c r="C498" s="311" t="s">
        <v>610</v>
      </c>
      <c r="D498" s="311" t="s">
        <v>568</v>
      </c>
      <c r="E498" s="312" t="s">
        <v>608</v>
      </c>
      <c r="F498" s="313" t="s">
        <v>218</v>
      </c>
      <c r="G498" s="314">
        <v>359.97</v>
      </c>
      <c r="H498" s="313">
        <v>352.4</v>
      </c>
      <c r="I498" s="313">
        <v>75.959999999999994</v>
      </c>
      <c r="J498" s="316">
        <f>(G498/H498)*100*(0.6) + (I498*0.4)</f>
        <v>91.672876276958007</v>
      </c>
      <c r="K498" s="317" t="s">
        <v>313</v>
      </c>
    </row>
    <row r="499" spans="1:11" x14ac:dyDescent="0.25">
      <c r="A499" s="311"/>
      <c r="B499" s="313"/>
      <c r="C499" s="311" t="s">
        <v>611</v>
      </c>
      <c r="D499" s="311" t="s">
        <v>568</v>
      </c>
      <c r="E499" s="312" t="s">
        <v>608</v>
      </c>
      <c r="F499" s="313" t="s">
        <v>218</v>
      </c>
      <c r="G499" s="314">
        <v>327.39999999999998</v>
      </c>
      <c r="H499" s="313">
        <v>352.4</v>
      </c>
      <c r="I499" s="313">
        <v>82.5</v>
      </c>
      <c r="J499" s="314">
        <f>(G499/H499)*100*(0.6) + (I499*0.4)</f>
        <v>88.743473325766175</v>
      </c>
      <c r="K499" s="317" t="s">
        <v>315</v>
      </c>
    </row>
    <row r="500" spans="1:11" x14ac:dyDescent="0.25">
      <c r="A500" s="329"/>
      <c r="B500" s="313"/>
      <c r="C500" s="311"/>
      <c r="D500" s="311"/>
      <c r="E500" s="312"/>
      <c r="F500" s="313"/>
      <c r="G500" s="314"/>
      <c r="H500" s="313"/>
      <c r="I500" s="313"/>
      <c r="J500" s="314"/>
      <c r="K500" s="330"/>
    </row>
    <row r="501" spans="1:11" x14ac:dyDescent="0.25">
      <c r="A501" s="313"/>
      <c r="B501" s="313"/>
      <c r="C501" s="313" t="s">
        <v>612</v>
      </c>
      <c r="D501" s="318" t="s">
        <v>568</v>
      </c>
      <c r="E501" s="312" t="s">
        <v>608</v>
      </c>
      <c r="F501" s="2">
        <v>3</v>
      </c>
      <c r="G501" s="313">
        <v>355</v>
      </c>
      <c r="H501" s="313">
        <v>389.1</v>
      </c>
      <c r="I501" s="313">
        <v>88.33</v>
      </c>
      <c r="J501" s="314">
        <f>(G501/H501)*100*(0.6) + (I501*0.4)</f>
        <v>90.07371164225134</v>
      </c>
      <c r="K501" s="220" t="s">
        <v>57</v>
      </c>
    </row>
    <row r="502" spans="1:11" x14ac:dyDescent="0.25">
      <c r="A502" s="206"/>
    </row>
    <row r="503" spans="1:11" x14ac:dyDescent="0.25">
      <c r="A503" s="206"/>
    </row>
    <row r="504" spans="1:11" x14ac:dyDescent="0.25">
      <c r="A504" s="313"/>
      <c r="B504" s="313"/>
      <c r="C504" s="319" t="s">
        <v>622</v>
      </c>
      <c r="D504" s="320" t="s">
        <v>568</v>
      </c>
      <c r="E504" s="321" t="s">
        <v>623</v>
      </c>
      <c r="F504" s="322">
        <v>2</v>
      </c>
      <c r="G504" s="323">
        <v>402.19869</v>
      </c>
      <c r="H504" s="314">
        <v>397.85115000000002</v>
      </c>
      <c r="I504" s="314">
        <v>86.93</v>
      </c>
      <c r="J504" s="314">
        <f t="shared" ref="J504:J510" si="14">(G504/H504*100)*0.6 + I504*0.4</f>
        <v>95.427653251222225</v>
      </c>
      <c r="K504" s="317" t="s">
        <v>57</v>
      </c>
    </row>
    <row r="505" spans="1:11" x14ac:dyDescent="0.25">
      <c r="A505" s="313"/>
      <c r="B505" s="313"/>
      <c r="C505" s="319" t="s">
        <v>624</v>
      </c>
      <c r="D505" s="320" t="s">
        <v>568</v>
      </c>
      <c r="E505" s="321" t="s">
        <v>623</v>
      </c>
      <c r="F505" s="322">
        <v>2</v>
      </c>
      <c r="G505" s="324">
        <v>383.94332000000003</v>
      </c>
      <c r="H505" s="314">
        <v>397.85115000000002</v>
      </c>
      <c r="I505" s="314">
        <v>89.73</v>
      </c>
      <c r="J505" s="314">
        <f t="shared" si="14"/>
        <v>93.794557778204236</v>
      </c>
      <c r="K505" s="317" t="s">
        <v>57</v>
      </c>
    </row>
    <row r="506" spans="1:11" x14ac:dyDescent="0.25">
      <c r="A506" s="325"/>
      <c r="B506" s="325"/>
      <c r="C506" s="319" t="s">
        <v>625</v>
      </c>
      <c r="D506" s="320" t="s">
        <v>568</v>
      </c>
      <c r="E506" s="321" t="s">
        <v>623</v>
      </c>
      <c r="F506" s="322">
        <v>2</v>
      </c>
      <c r="G506" s="324">
        <v>381.58330999999998</v>
      </c>
      <c r="H506" s="314">
        <v>397.85115000000002</v>
      </c>
      <c r="I506" s="314">
        <v>87.4</v>
      </c>
      <c r="J506" s="314">
        <f t="shared" si="14"/>
        <v>92.506644266329261</v>
      </c>
      <c r="K506" s="317" t="s">
        <v>313</v>
      </c>
    </row>
    <row r="507" spans="1:11" x14ac:dyDescent="0.25">
      <c r="A507" s="313"/>
      <c r="B507" s="313"/>
      <c r="C507" s="319" t="s">
        <v>626</v>
      </c>
      <c r="D507" s="320" t="s">
        <v>568</v>
      </c>
      <c r="E507" s="321" t="s">
        <v>623</v>
      </c>
      <c r="F507" s="322">
        <v>2</v>
      </c>
      <c r="G507" s="324">
        <v>375.80358000000001</v>
      </c>
      <c r="H507" s="314">
        <v>397.85115000000002</v>
      </c>
      <c r="I507" s="314">
        <v>86.7</v>
      </c>
      <c r="J507" s="314">
        <f t="shared" si="14"/>
        <v>91.355002196173103</v>
      </c>
      <c r="K507" s="317" t="s">
        <v>315</v>
      </c>
    </row>
    <row r="508" spans="1:11" x14ac:dyDescent="0.25">
      <c r="A508" s="313"/>
      <c r="B508" s="313"/>
      <c r="C508" s="319"/>
      <c r="D508" s="331"/>
      <c r="E508" s="320"/>
      <c r="F508" s="322"/>
      <c r="G508" s="332"/>
      <c r="H508" s="314"/>
      <c r="I508" s="314"/>
      <c r="J508" s="314"/>
      <c r="K508" s="317"/>
    </row>
    <row r="509" spans="1:11" x14ac:dyDescent="0.25">
      <c r="A509" s="313"/>
      <c r="B509" s="313"/>
      <c r="C509" s="319" t="s">
        <v>627</v>
      </c>
      <c r="D509" s="325" t="s">
        <v>568</v>
      </c>
      <c r="E509" s="320" t="s">
        <v>623</v>
      </c>
      <c r="F509" s="322">
        <v>3</v>
      </c>
      <c r="G509" s="323">
        <v>369.98599999999999</v>
      </c>
      <c r="H509" s="314">
        <v>421.22899999999998</v>
      </c>
      <c r="I509" s="314">
        <v>88.56</v>
      </c>
      <c r="J509" s="314">
        <f t="shared" si="14"/>
        <v>88.124929897988977</v>
      </c>
      <c r="K509" s="317" t="s">
        <v>375</v>
      </c>
    </row>
    <row r="510" spans="1:11" x14ac:dyDescent="0.25">
      <c r="A510" s="313"/>
      <c r="B510" s="313"/>
      <c r="C510" s="319" t="s">
        <v>628</v>
      </c>
      <c r="D510" s="325" t="s">
        <v>568</v>
      </c>
      <c r="E510" s="320" t="s">
        <v>623</v>
      </c>
      <c r="F510" s="322">
        <v>3</v>
      </c>
      <c r="G510" s="324">
        <v>331.46919000000003</v>
      </c>
      <c r="H510" s="314">
        <v>421.22899999999998</v>
      </c>
      <c r="I510" s="314">
        <v>76.430000000000007</v>
      </c>
      <c r="J510" s="314">
        <f t="shared" si="14"/>
        <v>77.786582566727361</v>
      </c>
      <c r="K510" s="317" t="s">
        <v>377</v>
      </c>
    </row>
    <row r="511" spans="1:11" x14ac:dyDescent="0.25">
      <c r="A511" s="206"/>
    </row>
    <row r="512" spans="1:11" x14ac:dyDescent="0.25">
      <c r="A512" s="324"/>
      <c r="B512" s="324"/>
      <c r="C512" s="324" t="s">
        <v>613</v>
      </c>
      <c r="D512" s="324" t="s">
        <v>568</v>
      </c>
      <c r="E512" s="324" t="s">
        <v>614</v>
      </c>
      <c r="F512" s="326">
        <v>2</v>
      </c>
      <c r="G512" s="324">
        <v>372.53500000000003</v>
      </c>
      <c r="H512" s="324">
        <v>384.06700000000001</v>
      </c>
      <c r="I512" s="313">
        <v>96.03</v>
      </c>
      <c r="J512" s="314">
        <f t="shared" ref="J512:J515" si="15">(G512/H512*100*0.6) + (I512*0.4)</f>
        <v>96.610439334803573</v>
      </c>
      <c r="K512" s="327" t="s">
        <v>90</v>
      </c>
    </row>
    <row r="513" spans="1:11" x14ac:dyDescent="0.25">
      <c r="A513" s="324"/>
      <c r="B513" s="324"/>
      <c r="C513" s="324" t="s">
        <v>615</v>
      </c>
      <c r="D513" s="324" t="s">
        <v>568</v>
      </c>
      <c r="E513" s="324" t="s">
        <v>614</v>
      </c>
      <c r="F513" s="326">
        <v>2</v>
      </c>
      <c r="G513" s="324">
        <v>360.16</v>
      </c>
      <c r="H513" s="324">
        <v>384.06700000000001</v>
      </c>
      <c r="I513" s="313">
        <v>95.56</v>
      </c>
      <c r="J513" s="314">
        <f t="shared" si="15"/>
        <v>94.489182897775649</v>
      </c>
      <c r="K513" s="327" t="s">
        <v>90</v>
      </c>
    </row>
    <row r="514" spans="1:11" x14ac:dyDescent="0.25">
      <c r="A514" s="324"/>
      <c r="B514" s="324"/>
      <c r="C514" s="324" t="s">
        <v>617</v>
      </c>
      <c r="D514" s="324" t="s">
        <v>568</v>
      </c>
      <c r="E514" s="324" t="s">
        <v>614</v>
      </c>
      <c r="F514" s="326">
        <v>2</v>
      </c>
      <c r="G514" s="324">
        <v>356.56</v>
      </c>
      <c r="H514" s="324">
        <v>384.06700000000001</v>
      </c>
      <c r="I514" s="313">
        <v>93.46</v>
      </c>
      <c r="J514" s="314">
        <f>(G514/H514*100*0.6) + (I514*0.4)</f>
        <v>93.086781025185701</v>
      </c>
      <c r="K514" s="327" t="s">
        <v>94</v>
      </c>
    </row>
    <row r="515" spans="1:11" x14ac:dyDescent="0.25">
      <c r="A515" s="324"/>
      <c r="B515" s="324"/>
      <c r="C515" s="324" t="s">
        <v>616</v>
      </c>
      <c r="D515" s="324" t="s">
        <v>568</v>
      </c>
      <c r="E515" s="324" t="s">
        <v>614</v>
      </c>
      <c r="F515" s="326">
        <v>2</v>
      </c>
      <c r="G515" s="324">
        <v>349.24599999999998</v>
      </c>
      <c r="H515" s="324">
        <v>384.06700000000001</v>
      </c>
      <c r="I515" s="313">
        <v>96.03</v>
      </c>
      <c r="J515" s="314">
        <f t="shared" si="15"/>
        <v>92.972167887373814</v>
      </c>
      <c r="K515" s="327" t="s">
        <v>40</v>
      </c>
    </row>
    <row r="516" spans="1:11" x14ac:dyDescent="0.25">
      <c r="A516" s="333"/>
      <c r="B516" s="333"/>
      <c r="C516" s="333"/>
      <c r="D516" s="333"/>
      <c r="E516" s="333"/>
      <c r="F516" s="334"/>
      <c r="G516" s="333"/>
      <c r="H516" s="333"/>
      <c r="I516" s="313"/>
      <c r="J516" s="314"/>
      <c r="K516" s="327"/>
    </row>
    <row r="517" spans="1:11" x14ac:dyDescent="0.25">
      <c r="A517" s="313"/>
      <c r="B517" s="313"/>
      <c r="C517" s="313" t="s">
        <v>618</v>
      </c>
      <c r="D517" s="313" t="s">
        <v>568</v>
      </c>
      <c r="E517" s="313" t="s">
        <v>614</v>
      </c>
      <c r="F517" s="313">
        <v>3</v>
      </c>
      <c r="G517" s="313">
        <v>348.29899999999998</v>
      </c>
      <c r="H517" s="313">
        <v>377.02</v>
      </c>
      <c r="I517" s="313">
        <v>92.53</v>
      </c>
      <c r="J517" s="314">
        <f>(G517/H517*100*0.6) + (I517*0.4)</f>
        <v>92.441261047159301</v>
      </c>
      <c r="K517" s="327" t="s">
        <v>90</v>
      </c>
    </row>
    <row r="518" spans="1:11" x14ac:dyDescent="0.25">
      <c r="A518" s="313"/>
      <c r="B518" s="313"/>
      <c r="C518" s="313" t="s">
        <v>619</v>
      </c>
      <c r="D518" s="313" t="s">
        <v>568</v>
      </c>
      <c r="E518" s="313" t="s">
        <v>614</v>
      </c>
      <c r="F518" s="313">
        <v>3</v>
      </c>
      <c r="G518" s="313">
        <v>362.83300000000003</v>
      </c>
      <c r="H518" s="313">
        <v>377.02</v>
      </c>
      <c r="I518" s="313">
        <v>82.26</v>
      </c>
      <c r="J518" s="314">
        <f t="shared" ref="J518:J522" si="16">(G518/H518*100*0.6) + (I518*0.4)</f>
        <v>90.64624179088645</v>
      </c>
      <c r="K518" s="327" t="s">
        <v>90</v>
      </c>
    </row>
    <row r="519" spans="1:11" x14ac:dyDescent="0.25">
      <c r="A519" s="313"/>
      <c r="B519" s="313"/>
      <c r="C519" s="313" t="s">
        <v>620</v>
      </c>
      <c r="D519" s="313" t="s">
        <v>568</v>
      </c>
      <c r="E519" s="313" t="s">
        <v>614</v>
      </c>
      <c r="F519" s="313">
        <v>3</v>
      </c>
      <c r="G519" s="313">
        <v>360.85599999999999</v>
      </c>
      <c r="H519" s="313">
        <v>377.02</v>
      </c>
      <c r="I519" s="313">
        <v>79</v>
      </c>
      <c r="J519" s="314">
        <f t="shared" si="16"/>
        <v>89.027616572065142</v>
      </c>
      <c r="K519" s="327" t="s">
        <v>94</v>
      </c>
    </row>
    <row r="520" spans="1:11" x14ac:dyDescent="0.25">
      <c r="A520" s="313"/>
      <c r="B520" s="313"/>
      <c r="C520" s="313" t="s">
        <v>621</v>
      </c>
      <c r="D520" s="313" t="s">
        <v>568</v>
      </c>
      <c r="E520" s="313" t="s">
        <v>614</v>
      </c>
      <c r="F520" s="313">
        <v>3</v>
      </c>
      <c r="G520" s="313">
        <v>328.51</v>
      </c>
      <c r="H520" s="313">
        <v>377.02</v>
      </c>
      <c r="I520" s="313">
        <v>91.83</v>
      </c>
      <c r="J520" s="314">
        <f t="shared" si="16"/>
        <v>89.011985146676565</v>
      </c>
      <c r="K520" s="327" t="s">
        <v>40</v>
      </c>
    </row>
    <row r="521" spans="1:11" x14ac:dyDescent="0.25">
      <c r="A521" s="313"/>
      <c r="B521" s="313"/>
      <c r="C521" s="313"/>
      <c r="D521" s="313"/>
      <c r="E521" s="313"/>
      <c r="F521" s="313"/>
      <c r="G521" s="313"/>
      <c r="H521" s="313"/>
      <c r="I521" s="313"/>
      <c r="J521" s="314"/>
      <c r="K521" s="328"/>
    </row>
    <row r="522" spans="1:11" x14ac:dyDescent="0.25">
      <c r="A522" s="2"/>
      <c r="B522" s="2"/>
      <c r="C522" s="2" t="s">
        <v>691</v>
      </c>
      <c r="D522" s="2" t="s">
        <v>652</v>
      </c>
      <c r="E522" s="40" t="s">
        <v>540</v>
      </c>
      <c r="F522" s="2">
        <v>2</v>
      </c>
      <c r="G522" s="2">
        <v>316.25376</v>
      </c>
      <c r="H522" s="2">
        <v>317.01463000000001</v>
      </c>
      <c r="I522" s="2">
        <v>79.459999999999994</v>
      </c>
      <c r="J522" s="2">
        <f t="shared" si="16"/>
        <v>91.639993396897808</v>
      </c>
      <c r="K522" s="2" t="s">
        <v>90</v>
      </c>
    </row>
    <row r="523" spans="1:11" x14ac:dyDescent="0.25">
      <c r="A523" s="2"/>
      <c r="B523" s="2"/>
      <c r="C523" s="2" t="s">
        <v>542</v>
      </c>
      <c r="D523" s="2" t="s">
        <v>652</v>
      </c>
      <c r="E523" s="40" t="s">
        <v>540</v>
      </c>
      <c r="F523" s="2">
        <v>2</v>
      </c>
      <c r="G523" s="2">
        <v>271.68750999999997</v>
      </c>
      <c r="H523" s="2">
        <v>317.01400000000001</v>
      </c>
      <c r="I523" s="2">
        <v>90.66</v>
      </c>
      <c r="J523" s="2">
        <v>87.685130000000001</v>
      </c>
      <c r="K523" s="2" t="s">
        <v>90</v>
      </c>
    </row>
    <row r="524" spans="1:11" x14ac:dyDescent="0.25">
      <c r="A524" s="194"/>
      <c r="B524" s="2"/>
      <c r="C524" s="2"/>
      <c r="D524" s="2"/>
      <c r="E524" s="40"/>
      <c r="F524" s="2"/>
      <c r="G524" s="2"/>
      <c r="H524" s="2"/>
      <c r="I524" s="2"/>
      <c r="J524" s="2"/>
      <c r="K524" s="2"/>
    </row>
    <row r="526" spans="1:11" x14ac:dyDescent="0.25">
      <c r="A526" s="220"/>
      <c r="B526" s="220"/>
      <c r="C526" s="220" t="s">
        <v>656</v>
      </c>
      <c r="D526" s="220" t="s">
        <v>653</v>
      </c>
      <c r="E526" s="220" t="s">
        <v>109</v>
      </c>
      <c r="F526" s="220">
        <v>3</v>
      </c>
      <c r="G526" s="297">
        <v>485.11781000000002</v>
      </c>
      <c r="H526" s="297">
        <v>512.12591999999995</v>
      </c>
      <c r="I526" s="298">
        <v>80.86</v>
      </c>
      <c r="J526" s="297">
        <v>89.179765313343268</v>
      </c>
      <c r="K526" s="220" t="s">
        <v>15</v>
      </c>
    </row>
    <row r="527" spans="1:11" x14ac:dyDescent="0.25">
      <c r="A527" s="220"/>
      <c r="B527" s="220"/>
      <c r="C527" s="220" t="s">
        <v>657</v>
      </c>
      <c r="D527" s="220" t="s">
        <v>653</v>
      </c>
      <c r="E527" s="220" t="s">
        <v>109</v>
      </c>
      <c r="F527" s="220">
        <v>3</v>
      </c>
      <c r="G527" s="297">
        <v>479.65312999999998</v>
      </c>
      <c r="H527" s="297">
        <v>512.12591999999995</v>
      </c>
      <c r="I527" s="298">
        <v>81.8</v>
      </c>
      <c r="J527" s="297">
        <v>88.915530583572107</v>
      </c>
      <c r="K527" s="220" t="s">
        <v>15</v>
      </c>
    </row>
    <row r="528" spans="1:11" x14ac:dyDescent="0.25">
      <c r="A528" s="206"/>
      <c r="E528" s="206"/>
    </row>
    <row r="529" spans="1:11" x14ac:dyDescent="0.25">
      <c r="A529" s="299"/>
      <c r="B529" s="244"/>
      <c r="C529" s="300" t="s">
        <v>658</v>
      </c>
      <c r="D529" s="220" t="s">
        <v>653</v>
      </c>
      <c r="E529" s="220" t="s">
        <v>659</v>
      </c>
      <c r="F529" s="220">
        <v>2</v>
      </c>
      <c r="G529" s="301" t="s">
        <v>660</v>
      </c>
      <c r="H529" s="301" t="s">
        <v>661</v>
      </c>
      <c r="I529" s="220" t="s">
        <v>662</v>
      </c>
      <c r="J529" s="301">
        <v>99161</v>
      </c>
      <c r="K529" s="220" t="s">
        <v>90</v>
      </c>
    </row>
    <row r="530" spans="1:11" x14ac:dyDescent="0.25">
      <c r="A530" s="299"/>
      <c r="B530" s="244"/>
      <c r="C530" s="300" t="s">
        <v>663</v>
      </c>
      <c r="D530" s="220" t="s">
        <v>653</v>
      </c>
      <c r="E530" s="220" t="s">
        <v>664</v>
      </c>
      <c r="F530" s="220">
        <v>2</v>
      </c>
      <c r="G530" s="220" t="s">
        <v>665</v>
      </c>
      <c r="H530" s="220" t="s">
        <v>661</v>
      </c>
      <c r="I530" s="220" t="s">
        <v>666</v>
      </c>
      <c r="J530" s="301">
        <v>87737</v>
      </c>
      <c r="K530" s="220" t="s">
        <v>90</v>
      </c>
    </row>
    <row r="531" spans="1:11" x14ac:dyDescent="0.25">
      <c r="A531" s="299"/>
      <c r="B531" s="244"/>
      <c r="C531" s="300" t="s">
        <v>667</v>
      </c>
      <c r="D531" s="220" t="s">
        <v>653</v>
      </c>
      <c r="E531" s="220" t="s">
        <v>664</v>
      </c>
      <c r="F531" s="220">
        <v>2</v>
      </c>
      <c r="G531" s="220" t="s">
        <v>668</v>
      </c>
      <c r="H531" s="220" t="s">
        <v>661</v>
      </c>
      <c r="I531" s="220" t="s">
        <v>669</v>
      </c>
      <c r="J531" s="301">
        <v>81132</v>
      </c>
      <c r="K531" s="220" t="s">
        <v>15</v>
      </c>
    </row>
    <row r="532" spans="1:11" x14ac:dyDescent="0.25">
      <c r="A532" s="299"/>
      <c r="B532" s="244"/>
      <c r="C532" s="300" t="s">
        <v>670</v>
      </c>
      <c r="D532" s="220" t="s">
        <v>653</v>
      </c>
      <c r="E532" s="220" t="s">
        <v>664</v>
      </c>
      <c r="F532" s="220">
        <v>3</v>
      </c>
      <c r="G532" s="301" t="s">
        <v>671</v>
      </c>
      <c r="H532" s="301" t="s">
        <v>672</v>
      </c>
      <c r="I532" s="220" t="s">
        <v>673</v>
      </c>
      <c r="J532" s="301">
        <v>77140</v>
      </c>
      <c r="K532" s="220" t="s">
        <v>90</v>
      </c>
    </row>
    <row r="533" spans="1:11" x14ac:dyDescent="0.25">
      <c r="A533" s="206"/>
      <c r="E533" s="206"/>
    </row>
    <row r="534" spans="1:11" x14ac:dyDescent="0.25">
      <c r="A534" s="220"/>
      <c r="B534" s="220"/>
      <c r="C534" s="220" t="s">
        <v>674</v>
      </c>
      <c r="D534" s="220" t="s">
        <v>653</v>
      </c>
      <c r="E534" s="220" t="s">
        <v>675</v>
      </c>
      <c r="F534" s="220">
        <v>2</v>
      </c>
      <c r="G534" s="220">
        <v>419.37</v>
      </c>
      <c r="H534" s="297">
        <v>455.21598999999998</v>
      </c>
      <c r="I534" s="220">
        <v>89.03</v>
      </c>
      <c r="J534" s="220">
        <f t="shared" ref="J534:J540" si="17">G534/H534*100*0.6+I534*0.4</f>
        <v>90.887299094831889</v>
      </c>
      <c r="K534" s="220" t="s">
        <v>90</v>
      </c>
    </row>
    <row r="535" spans="1:11" x14ac:dyDescent="0.25">
      <c r="A535" s="220"/>
      <c r="B535" s="220"/>
      <c r="C535" s="220" t="s">
        <v>676</v>
      </c>
      <c r="D535" s="220" t="s">
        <v>653</v>
      </c>
      <c r="E535" s="220" t="s">
        <v>675</v>
      </c>
      <c r="F535" s="220">
        <v>2</v>
      </c>
      <c r="G535" s="220">
        <v>428.59199999999998</v>
      </c>
      <c r="H535" s="220">
        <v>455.21598999999998</v>
      </c>
      <c r="I535" s="220">
        <v>82.5</v>
      </c>
      <c r="J535" s="220">
        <f t="shared" si="17"/>
        <v>89.490809999885983</v>
      </c>
      <c r="K535" s="220" t="s">
        <v>90</v>
      </c>
    </row>
    <row r="536" spans="1:11" x14ac:dyDescent="0.25">
      <c r="A536" s="220"/>
      <c r="B536" s="220"/>
      <c r="C536" s="220" t="s">
        <v>677</v>
      </c>
      <c r="D536" s="220" t="s">
        <v>653</v>
      </c>
      <c r="E536" s="220" t="s">
        <v>675</v>
      </c>
      <c r="F536" s="220">
        <v>2</v>
      </c>
      <c r="G536" s="220">
        <v>435.435</v>
      </c>
      <c r="H536" s="220">
        <v>455.21598999999998</v>
      </c>
      <c r="I536" s="220">
        <v>77.36</v>
      </c>
      <c r="J536" s="220">
        <f t="shared" si="17"/>
        <v>88.336755469771617</v>
      </c>
      <c r="K536" s="243" t="s">
        <v>313</v>
      </c>
    </row>
    <row r="537" spans="1:11" x14ac:dyDescent="0.25">
      <c r="A537" s="220"/>
      <c r="B537" s="220"/>
      <c r="C537" s="220" t="s">
        <v>678</v>
      </c>
      <c r="D537" s="220" t="s">
        <v>653</v>
      </c>
      <c r="E537" s="220" t="s">
        <v>675</v>
      </c>
      <c r="F537" s="220">
        <v>2</v>
      </c>
      <c r="G537" s="220">
        <v>354.399</v>
      </c>
      <c r="H537" s="220">
        <v>455.21598999999998</v>
      </c>
      <c r="I537" s="220">
        <v>89.73</v>
      </c>
      <c r="J537" s="220">
        <f t="shared" si="17"/>
        <v>82.603759839543415</v>
      </c>
      <c r="K537" s="243" t="s">
        <v>315</v>
      </c>
    </row>
    <row r="538" spans="1:11" x14ac:dyDescent="0.25">
      <c r="A538" s="220"/>
      <c r="B538" s="220"/>
      <c r="C538" s="220"/>
      <c r="D538" s="220"/>
      <c r="E538" s="220"/>
      <c r="F538" s="220"/>
      <c r="G538" s="220"/>
      <c r="H538" s="220"/>
      <c r="I538" s="220"/>
      <c r="J538" s="220"/>
      <c r="K538" s="267"/>
    </row>
    <row r="539" spans="1:11" x14ac:dyDescent="0.25">
      <c r="A539" s="220"/>
      <c r="B539" s="220"/>
      <c r="C539" s="220" t="s">
        <v>679</v>
      </c>
      <c r="D539" s="220" t="s">
        <v>653</v>
      </c>
      <c r="E539" s="220" t="s">
        <v>675</v>
      </c>
      <c r="F539" s="220">
        <v>3</v>
      </c>
      <c r="G539" s="220">
        <v>465.61799999999999</v>
      </c>
      <c r="H539" s="297">
        <v>479.83589000000001</v>
      </c>
      <c r="I539" s="220">
        <v>83.9</v>
      </c>
      <c r="J539" s="220">
        <f t="shared" si="17"/>
        <v>91.78215591251417</v>
      </c>
      <c r="K539" s="220" t="s">
        <v>90</v>
      </c>
    </row>
    <row r="540" spans="1:11" x14ac:dyDescent="0.25">
      <c r="A540" s="220"/>
      <c r="B540" s="220"/>
      <c r="C540" s="220" t="s">
        <v>680</v>
      </c>
      <c r="D540" s="220" t="s">
        <v>653</v>
      </c>
      <c r="E540" s="220" t="s">
        <v>675</v>
      </c>
      <c r="F540" s="220">
        <v>3</v>
      </c>
      <c r="G540" s="220">
        <v>453</v>
      </c>
      <c r="H540" s="297">
        <v>479.83589000000001</v>
      </c>
      <c r="I540" s="220">
        <v>82.73</v>
      </c>
      <c r="J540" s="220">
        <f t="shared" si="17"/>
        <v>89.736366472878885</v>
      </c>
      <c r="K540" s="220" t="s">
        <v>90</v>
      </c>
    </row>
    <row r="541" spans="1:11" x14ac:dyDescent="0.25">
      <c r="A541" s="206"/>
      <c r="E541" s="206"/>
    </row>
    <row r="542" spans="1:11" x14ac:dyDescent="0.25">
      <c r="A542" s="220"/>
      <c r="B542" s="220"/>
      <c r="C542" s="220" t="s">
        <v>681</v>
      </c>
      <c r="D542" s="220" t="s">
        <v>653</v>
      </c>
      <c r="E542" s="220" t="s">
        <v>682</v>
      </c>
      <c r="F542" s="220">
        <v>2</v>
      </c>
      <c r="G542" s="220">
        <v>356.09</v>
      </c>
      <c r="H542" s="220">
        <v>452.27</v>
      </c>
      <c r="I542" s="220">
        <v>94.16</v>
      </c>
      <c r="J542" s="220">
        <v>84.9</v>
      </c>
      <c r="K542" s="220" t="s">
        <v>15</v>
      </c>
    </row>
    <row r="543" spans="1:11" x14ac:dyDescent="0.25">
      <c r="A543" s="220"/>
      <c r="B543" s="220"/>
      <c r="C543" s="220" t="s">
        <v>683</v>
      </c>
      <c r="D543" s="220" t="s">
        <v>653</v>
      </c>
      <c r="E543" s="220" t="s">
        <v>682</v>
      </c>
      <c r="F543" s="220">
        <v>2</v>
      </c>
      <c r="G543" s="302">
        <v>358.7</v>
      </c>
      <c r="H543" s="220">
        <v>452.27</v>
      </c>
      <c r="I543" s="220">
        <v>82.73</v>
      </c>
      <c r="J543" s="298">
        <f>((G543/H543)*100)*0.6+(I543*0.4)</f>
        <v>80.678618612775551</v>
      </c>
      <c r="K543" s="220" t="s">
        <v>15</v>
      </c>
    </row>
    <row r="544" spans="1:11" x14ac:dyDescent="0.25">
      <c r="A544" s="206"/>
      <c r="E544" s="206"/>
    </row>
    <row r="545" spans="1:11" x14ac:dyDescent="0.25">
      <c r="A545" s="220"/>
      <c r="B545" s="220"/>
      <c r="C545" s="220" t="s">
        <v>684</v>
      </c>
      <c r="D545" s="220" t="s">
        <v>653</v>
      </c>
      <c r="E545" s="220" t="s">
        <v>685</v>
      </c>
      <c r="F545" s="220">
        <v>2</v>
      </c>
      <c r="G545" s="303">
        <v>447.16</v>
      </c>
      <c r="H545" s="303">
        <v>453.61200000000002</v>
      </c>
      <c r="I545" s="303">
        <v>98.36</v>
      </c>
      <c r="J545" s="297">
        <f>((G545/H545)*100)*0.6+I545*0.4</f>
        <v>98.490583423718959</v>
      </c>
      <c r="K545" s="220" t="s">
        <v>57</v>
      </c>
    </row>
    <row r="546" spans="1:11" x14ac:dyDescent="0.25">
      <c r="A546" s="220"/>
      <c r="B546" s="220"/>
      <c r="C546" s="220" t="s">
        <v>686</v>
      </c>
      <c r="D546" s="220" t="s">
        <v>653</v>
      </c>
      <c r="E546" s="220" t="s">
        <v>685</v>
      </c>
      <c r="F546" s="220">
        <v>2</v>
      </c>
      <c r="G546" s="303">
        <v>405.42599999999999</v>
      </c>
      <c r="H546" s="303">
        <v>437.18700000000001</v>
      </c>
      <c r="I546" s="303">
        <v>86.93</v>
      </c>
      <c r="J546" s="297">
        <f>((G546/H546)*100)*0.6+I546*0.4</f>
        <v>90.413087223545077</v>
      </c>
      <c r="K546" s="220" t="s">
        <v>57</v>
      </c>
    </row>
    <row r="547" spans="1:11" x14ac:dyDescent="0.25">
      <c r="A547" s="220"/>
      <c r="B547" s="220"/>
      <c r="C547" s="220" t="s">
        <v>687</v>
      </c>
      <c r="D547" s="220" t="s">
        <v>653</v>
      </c>
      <c r="E547" s="220" t="s">
        <v>685</v>
      </c>
      <c r="F547" s="220">
        <v>2</v>
      </c>
      <c r="G547" s="303">
        <v>410.14800000000002</v>
      </c>
      <c r="H547" s="303">
        <v>437.18700000000001</v>
      </c>
      <c r="I547" s="303">
        <v>76.2</v>
      </c>
      <c r="J547" s="297">
        <f>((G547/H547)*100)*0.6+I547*0.4</f>
        <v>86.769139430037967</v>
      </c>
      <c r="K547" s="220" t="s">
        <v>57</v>
      </c>
    </row>
    <row r="548" spans="1:11" x14ac:dyDescent="0.25">
      <c r="A548" s="220"/>
      <c r="B548" s="220"/>
      <c r="C548" s="220" t="s">
        <v>688</v>
      </c>
      <c r="D548" s="220" t="s">
        <v>653</v>
      </c>
      <c r="E548" s="220" t="s">
        <v>685</v>
      </c>
      <c r="F548" s="220">
        <v>2</v>
      </c>
      <c r="G548" s="303">
        <v>398.79399999999998</v>
      </c>
      <c r="H548" s="303">
        <v>453.61200000000002</v>
      </c>
      <c r="I548" s="303">
        <v>75.73</v>
      </c>
      <c r="J548" s="297">
        <f>((G548/H548)*100)*0.6+I548*0.4</f>
        <v>83.041133620803677</v>
      </c>
      <c r="K548" s="220" t="s">
        <v>57</v>
      </c>
    </row>
    <row r="549" spans="1:11" x14ac:dyDescent="0.25">
      <c r="A549" s="220"/>
      <c r="B549" s="220"/>
      <c r="C549" s="220" t="s">
        <v>689</v>
      </c>
      <c r="D549" s="220" t="s">
        <v>653</v>
      </c>
      <c r="E549" s="220" t="s">
        <v>685</v>
      </c>
      <c r="F549" s="220">
        <v>2</v>
      </c>
      <c r="G549" s="303">
        <v>358.72300000000001</v>
      </c>
      <c r="H549" s="303">
        <v>437.18700000000001</v>
      </c>
      <c r="I549" s="303">
        <v>83.9</v>
      </c>
      <c r="J549" s="297">
        <f>((G549/H549)*100)*0.6+I549*0.4</f>
        <v>82.791518778005752</v>
      </c>
      <c r="K549" s="220" t="s">
        <v>57</v>
      </c>
    </row>
  </sheetData>
  <mergeCells count="4">
    <mergeCell ref="A2:K2"/>
    <mergeCell ref="A3:K3"/>
    <mergeCell ref="A1:K1"/>
    <mergeCell ref="A196:K19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62:K265"/>
  <sheetViews>
    <sheetView zoomScale="53" zoomScaleNormal="53" workbookViewId="0">
      <selection activeCell="C273" sqref="C273"/>
    </sheetView>
  </sheetViews>
  <sheetFormatPr defaultRowHeight="15" x14ac:dyDescent="0.25"/>
  <sheetData>
    <row r="262" spans="1:11" ht="110.25" x14ac:dyDescent="0.25">
      <c r="A262" s="27" t="s">
        <v>402</v>
      </c>
      <c r="B262" s="28" t="s">
        <v>403</v>
      </c>
      <c r="C262" s="28" t="s">
        <v>404</v>
      </c>
      <c r="D262" s="28" t="s">
        <v>397</v>
      </c>
      <c r="E262" s="28" t="s">
        <v>405</v>
      </c>
      <c r="F262" s="29">
        <v>2</v>
      </c>
      <c r="G262" s="30"/>
      <c r="H262" s="30"/>
      <c r="I262" s="30"/>
      <c r="J262" s="27" t="s">
        <v>406</v>
      </c>
      <c r="K262" s="1"/>
    </row>
    <row r="263" spans="1:11" ht="110.25" x14ac:dyDescent="0.25">
      <c r="A263" s="27" t="s">
        <v>407</v>
      </c>
      <c r="B263" s="28" t="s">
        <v>408</v>
      </c>
      <c r="C263" s="28" t="s">
        <v>409</v>
      </c>
      <c r="D263" s="28" t="s">
        <v>397</v>
      </c>
      <c r="E263" s="28" t="s">
        <v>405</v>
      </c>
      <c r="F263" s="29">
        <v>2</v>
      </c>
      <c r="G263" s="30"/>
      <c r="H263" s="30"/>
      <c r="I263" s="30"/>
      <c r="J263" s="27" t="s">
        <v>406</v>
      </c>
      <c r="K263" s="1"/>
    </row>
    <row r="264" spans="1:11" ht="283.5" x14ac:dyDescent="0.25">
      <c r="A264" s="27" t="s">
        <v>410</v>
      </c>
      <c r="B264" s="28" t="s">
        <v>411</v>
      </c>
      <c r="C264" s="28" t="s">
        <v>412</v>
      </c>
      <c r="D264" s="28" t="s">
        <v>397</v>
      </c>
      <c r="E264" s="28" t="s">
        <v>405</v>
      </c>
      <c r="F264" s="29">
        <v>2</v>
      </c>
      <c r="G264" s="31"/>
      <c r="H264" s="31"/>
      <c r="I264" s="31"/>
      <c r="J264" s="32" t="s">
        <v>413</v>
      </c>
      <c r="K264" s="1"/>
    </row>
    <row r="265" spans="1:11" ht="15.75" x14ac:dyDescent="0.25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62:K265"/>
  <sheetViews>
    <sheetView zoomScale="53" zoomScaleNormal="53" workbookViewId="0">
      <selection activeCell="C273" sqref="C273"/>
    </sheetView>
  </sheetViews>
  <sheetFormatPr defaultRowHeight="15" x14ac:dyDescent="0.25"/>
  <sheetData>
    <row r="262" spans="1:11" ht="15.75" x14ac:dyDescent="0.25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1"/>
    </row>
    <row r="263" spans="1:11" ht="15.75" x14ac:dyDescent="0.25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1"/>
    </row>
    <row r="264" spans="1:11" ht="15.75" x14ac:dyDescent="0.25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1"/>
    </row>
    <row r="265" spans="1:11" ht="15.75" x14ac:dyDescent="0.25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Sercan</cp:lastModifiedBy>
  <dcterms:created xsi:type="dcterms:W3CDTF">2026-07-29T07:14:10Z</dcterms:created>
  <dcterms:modified xsi:type="dcterms:W3CDTF">2026-08-06T05:08:42Z</dcterms:modified>
</cp:coreProperties>
</file>